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5" yWindow="180" windowWidth="13935" windowHeight="10035" activeTab="3"/>
  </bookViews>
  <sheets>
    <sheet name="повна ДНЗ " sheetId="3" r:id="rId1"/>
    <sheet name="скор" sheetId="1" r:id="rId2"/>
    <sheet name="ДНЗ " sheetId="2" r:id="rId3"/>
    <sheet name="2018 для БЗ" sheetId="4" r:id="rId4"/>
  </sheets>
  <calcPr calcId="145621"/>
</workbook>
</file>

<file path=xl/calcChain.xml><?xml version="1.0" encoding="utf-8"?>
<calcChain xmlns="http://schemas.openxmlformats.org/spreadsheetml/2006/main">
  <c r="J137" i="4" l="1"/>
  <c r="J138" i="4"/>
  <c r="J139" i="4"/>
  <c r="J140" i="4"/>
  <c r="J141" i="4"/>
  <c r="J142" i="4"/>
  <c r="J143" i="4"/>
  <c r="J144" i="4"/>
  <c r="J145" i="4"/>
  <c r="J146" i="4"/>
  <c r="J147" i="4"/>
  <c r="J148" i="4"/>
  <c r="J136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19" i="4"/>
  <c r="J104" i="4"/>
  <c r="J105" i="4"/>
  <c r="J106" i="4"/>
  <c r="J107" i="4"/>
  <c r="J108" i="4"/>
  <c r="J109" i="4"/>
  <c r="J110" i="4"/>
  <c r="J111" i="4"/>
  <c r="J103" i="4"/>
  <c r="J14" i="4"/>
  <c r="J13" i="4"/>
  <c r="J12" i="4"/>
  <c r="J11" i="4"/>
  <c r="J10" i="4"/>
  <c r="J8" i="4"/>
  <c r="J9" i="4"/>
  <c r="J7" i="4"/>
  <c r="J6" i="4"/>
  <c r="J5" i="4"/>
  <c r="I5" i="4"/>
  <c r="J135" i="4"/>
  <c r="J134" i="4" s="1"/>
  <c r="I134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36" i="4"/>
  <c r="I135" i="4"/>
  <c r="H136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19" i="4"/>
  <c r="I104" i="4"/>
  <c r="I105" i="4"/>
  <c r="I106" i="4"/>
  <c r="I107" i="4"/>
  <c r="I108" i="4"/>
  <c r="I109" i="4"/>
  <c r="I110" i="4"/>
  <c r="I111" i="4"/>
  <c r="I103" i="4"/>
  <c r="I14" i="4"/>
  <c r="I13" i="4"/>
  <c r="I12" i="4" l="1"/>
  <c r="I11" i="4"/>
  <c r="I10" i="4"/>
  <c r="I8" i="4"/>
  <c r="I9" i="4"/>
  <c r="I7" i="4"/>
  <c r="I6" i="4"/>
  <c r="J4" i="4"/>
  <c r="H135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19" i="4"/>
  <c r="H104" i="4"/>
  <c r="H105" i="4"/>
  <c r="H106" i="4"/>
  <c r="H107" i="4"/>
  <c r="H108" i="4"/>
  <c r="H109" i="4"/>
  <c r="H110" i="4"/>
  <c r="H111" i="4"/>
  <c r="H103" i="4"/>
  <c r="H4" i="4"/>
  <c r="H14" i="4"/>
  <c r="H13" i="4"/>
  <c r="H12" i="4"/>
  <c r="H11" i="4"/>
  <c r="H10" i="4"/>
  <c r="H6" i="4"/>
  <c r="H7" i="4"/>
  <c r="H8" i="4"/>
  <c r="H9" i="4"/>
  <c r="H5" i="4"/>
  <c r="G4" i="4"/>
  <c r="G5" i="4"/>
  <c r="G148" i="4"/>
  <c r="E148" i="4"/>
  <c r="G147" i="4"/>
  <c r="E147" i="4"/>
  <c r="G146" i="4"/>
  <c r="E146" i="4"/>
  <c r="G145" i="4"/>
  <c r="E145" i="4"/>
  <c r="G144" i="4"/>
  <c r="D144" i="4"/>
  <c r="E144" i="4" s="1"/>
  <c r="C144" i="4"/>
  <c r="G143" i="4"/>
  <c r="E143" i="4"/>
  <c r="G142" i="4"/>
  <c r="D142" i="4"/>
  <c r="E142" i="4" s="1"/>
  <c r="C142" i="4"/>
  <c r="G141" i="4"/>
  <c r="E141" i="4"/>
  <c r="G140" i="4"/>
  <c r="D140" i="4"/>
  <c r="E140" i="4" s="1"/>
  <c r="C140" i="4"/>
  <c r="G139" i="4"/>
  <c r="E139" i="4"/>
  <c r="G138" i="4"/>
  <c r="D138" i="4"/>
  <c r="E138" i="4" s="1"/>
  <c r="C138" i="4"/>
  <c r="G137" i="4"/>
  <c r="E137" i="4"/>
  <c r="G136" i="4"/>
  <c r="E136" i="4"/>
  <c r="G135" i="4"/>
  <c r="E135" i="4"/>
  <c r="G134" i="4"/>
  <c r="D134" i="4"/>
  <c r="E134" i="4" s="1"/>
  <c r="C134" i="4"/>
  <c r="G133" i="4"/>
  <c r="E133" i="4"/>
  <c r="G132" i="4"/>
  <c r="D132" i="4"/>
  <c r="E132" i="4" s="1"/>
  <c r="C132" i="4"/>
  <c r="G131" i="4"/>
  <c r="E131" i="4"/>
  <c r="G130" i="4"/>
  <c r="E130" i="4"/>
  <c r="G129" i="4"/>
  <c r="E129" i="4"/>
  <c r="G128" i="4"/>
  <c r="D128" i="4"/>
  <c r="E128" i="4" s="1"/>
  <c r="C128" i="4"/>
  <c r="G127" i="4"/>
  <c r="E127" i="4"/>
  <c r="G126" i="4"/>
  <c r="E126" i="4"/>
  <c r="G125" i="4"/>
  <c r="D125" i="4"/>
  <c r="E125" i="4" s="1"/>
  <c r="C125" i="4"/>
  <c r="G124" i="4"/>
  <c r="E124" i="4"/>
  <c r="G123" i="4"/>
  <c r="D123" i="4"/>
  <c r="E123" i="4" s="1"/>
  <c r="C123" i="4"/>
  <c r="G122" i="4"/>
  <c r="E122" i="4"/>
  <c r="G121" i="4"/>
  <c r="E121" i="4"/>
  <c r="G120" i="4"/>
  <c r="E120" i="4"/>
  <c r="G119" i="4"/>
  <c r="D119" i="4"/>
  <c r="E119" i="4" s="1"/>
  <c r="C119" i="4"/>
  <c r="G118" i="4"/>
  <c r="E118" i="4"/>
  <c r="G117" i="4"/>
  <c r="E117" i="4"/>
  <c r="G116" i="4"/>
  <c r="E116" i="4"/>
  <c r="G115" i="4"/>
  <c r="E115" i="4"/>
  <c r="G114" i="4"/>
  <c r="E114" i="4"/>
  <c r="G113" i="4"/>
  <c r="E113" i="4"/>
  <c r="G112" i="4"/>
  <c r="D112" i="4"/>
  <c r="E112" i="4" s="1"/>
  <c r="C112" i="4"/>
  <c r="G111" i="4"/>
  <c r="E111" i="4"/>
  <c r="G110" i="4"/>
  <c r="D110" i="4"/>
  <c r="E110" i="4" s="1"/>
  <c r="C110" i="4"/>
  <c r="G109" i="4"/>
  <c r="E109" i="4"/>
  <c r="G108" i="4"/>
  <c r="E108" i="4"/>
  <c r="G107" i="4"/>
  <c r="D107" i="4"/>
  <c r="E107" i="4" s="1"/>
  <c r="C107" i="4"/>
  <c r="G106" i="4"/>
  <c r="E106" i="4"/>
  <c r="G105" i="4"/>
  <c r="D105" i="4"/>
  <c r="E105" i="4" s="1"/>
  <c r="C105" i="4"/>
  <c r="G104" i="4"/>
  <c r="E104" i="4"/>
  <c r="G103" i="4"/>
  <c r="D103" i="4"/>
  <c r="E103" i="4" s="1"/>
  <c r="C103" i="4"/>
  <c r="G102" i="4"/>
  <c r="E102" i="4"/>
  <c r="G101" i="4"/>
  <c r="E101" i="4"/>
  <c r="G100" i="4"/>
  <c r="E100" i="4"/>
  <c r="G99" i="4"/>
  <c r="E99" i="4"/>
  <c r="G98" i="4"/>
  <c r="E98" i="4"/>
  <c r="G97" i="4"/>
  <c r="F97" i="4"/>
  <c r="E97" i="4"/>
  <c r="G96" i="4"/>
  <c r="E96" i="4"/>
  <c r="G95" i="4"/>
  <c r="E95" i="4"/>
  <c r="G94" i="4"/>
  <c r="E94" i="4"/>
  <c r="G93" i="4"/>
  <c r="E93" i="4"/>
  <c r="D92" i="4"/>
  <c r="C92" i="4"/>
  <c r="G92" i="4" s="1"/>
  <c r="G91" i="4"/>
  <c r="E91" i="4"/>
  <c r="G90" i="4"/>
  <c r="E90" i="4"/>
  <c r="G89" i="4"/>
  <c r="E89" i="4"/>
  <c r="G88" i="4"/>
  <c r="E88" i="4"/>
  <c r="G87" i="4"/>
  <c r="E87" i="4"/>
  <c r="G86" i="4"/>
  <c r="F86" i="4"/>
  <c r="E86" i="4"/>
  <c r="G85" i="4"/>
  <c r="E85" i="4"/>
  <c r="G84" i="4"/>
  <c r="E84" i="4"/>
  <c r="G83" i="4"/>
  <c r="E83" i="4"/>
  <c r="G82" i="4"/>
  <c r="E82" i="4"/>
  <c r="D81" i="4"/>
  <c r="E81" i="4" s="1"/>
  <c r="C81" i="4"/>
  <c r="G81" i="4" s="1"/>
  <c r="G80" i="4"/>
  <c r="E80" i="4"/>
  <c r="G79" i="4"/>
  <c r="E79" i="4"/>
  <c r="G78" i="4"/>
  <c r="E78" i="4"/>
  <c r="G77" i="4"/>
  <c r="E77" i="4"/>
  <c r="G76" i="4"/>
  <c r="E76" i="4"/>
  <c r="G75" i="4"/>
  <c r="F75" i="4"/>
  <c r="E75" i="4"/>
  <c r="G74" i="4"/>
  <c r="E74" i="4"/>
  <c r="G73" i="4"/>
  <c r="E73" i="4"/>
  <c r="G72" i="4"/>
  <c r="E72" i="4"/>
  <c r="G71" i="4"/>
  <c r="E71" i="4"/>
  <c r="D70" i="4"/>
  <c r="C70" i="4"/>
  <c r="G70" i="4" s="1"/>
  <c r="G69" i="4"/>
  <c r="E69" i="4"/>
  <c r="G68" i="4"/>
  <c r="E68" i="4"/>
  <c r="G67" i="4"/>
  <c r="E67" i="4"/>
  <c r="G66" i="4"/>
  <c r="E66" i="4"/>
  <c r="G65" i="4"/>
  <c r="E65" i="4"/>
  <c r="G64" i="4"/>
  <c r="F64" i="4"/>
  <c r="E64" i="4"/>
  <c r="G63" i="4"/>
  <c r="E63" i="4"/>
  <c r="G62" i="4"/>
  <c r="E62" i="4"/>
  <c r="G61" i="4"/>
  <c r="E61" i="4"/>
  <c r="G60" i="4"/>
  <c r="E60" i="4"/>
  <c r="D59" i="4"/>
  <c r="C59" i="4"/>
  <c r="G59" i="4" s="1"/>
  <c r="G58" i="4"/>
  <c r="E58" i="4"/>
  <c r="G57" i="4"/>
  <c r="E57" i="4"/>
  <c r="G56" i="4"/>
  <c r="E56" i="4"/>
  <c r="G55" i="4"/>
  <c r="E55" i="4"/>
  <c r="G54" i="4"/>
  <c r="E54" i="4"/>
  <c r="G53" i="4"/>
  <c r="F53" i="4"/>
  <c r="E53" i="4"/>
  <c r="G52" i="4"/>
  <c r="E52" i="4"/>
  <c r="G51" i="4"/>
  <c r="E51" i="4"/>
  <c r="G50" i="4"/>
  <c r="E50" i="4"/>
  <c r="G49" i="4"/>
  <c r="E49" i="4"/>
  <c r="D48" i="4"/>
  <c r="C48" i="4"/>
  <c r="G48" i="4" s="1"/>
  <c r="G47" i="4"/>
  <c r="E47" i="4"/>
  <c r="G46" i="4"/>
  <c r="E46" i="4"/>
  <c r="G45" i="4"/>
  <c r="E45" i="4"/>
  <c r="G44" i="4"/>
  <c r="E44" i="4"/>
  <c r="G43" i="4"/>
  <c r="E43" i="4"/>
  <c r="G42" i="4"/>
  <c r="F42" i="4"/>
  <c r="E42" i="4"/>
  <c r="G41" i="4"/>
  <c r="E41" i="4"/>
  <c r="G40" i="4"/>
  <c r="E40" i="4"/>
  <c r="G39" i="4"/>
  <c r="E39" i="4"/>
  <c r="G38" i="4"/>
  <c r="E38" i="4"/>
  <c r="D37" i="4"/>
  <c r="E37" i="4" s="1"/>
  <c r="C37" i="4"/>
  <c r="G37" i="4" s="1"/>
  <c r="G36" i="4"/>
  <c r="E36" i="4"/>
  <c r="G35" i="4"/>
  <c r="E35" i="4"/>
  <c r="G34" i="4"/>
  <c r="E34" i="4"/>
  <c r="G33" i="4"/>
  <c r="E33" i="4"/>
  <c r="G32" i="4"/>
  <c r="E32" i="4"/>
  <c r="G31" i="4"/>
  <c r="F31" i="4"/>
  <c r="E31" i="4"/>
  <c r="G30" i="4"/>
  <c r="E30" i="4"/>
  <c r="G29" i="4"/>
  <c r="E29" i="4"/>
  <c r="G28" i="4"/>
  <c r="E28" i="4"/>
  <c r="G27" i="4"/>
  <c r="E27" i="4"/>
  <c r="D26" i="4"/>
  <c r="C26" i="4"/>
  <c r="G26" i="4" s="1"/>
  <c r="D25" i="4"/>
  <c r="C25" i="4"/>
  <c r="G25" i="4" s="1"/>
  <c r="D24" i="4"/>
  <c r="C24" i="4"/>
  <c r="G24" i="4" s="1"/>
  <c r="D23" i="4"/>
  <c r="C23" i="4"/>
  <c r="G23" i="4" s="1"/>
  <c r="D22" i="4"/>
  <c r="C22" i="4"/>
  <c r="G22" i="4" s="1"/>
  <c r="D21" i="4"/>
  <c r="C21" i="4"/>
  <c r="G21" i="4" s="1"/>
  <c r="D20" i="4"/>
  <c r="C20" i="4"/>
  <c r="G20" i="4" s="1"/>
  <c r="D19" i="4"/>
  <c r="E19" i="4" s="1"/>
  <c r="C19" i="4"/>
  <c r="G19" i="4" s="1"/>
  <c r="D18" i="4"/>
  <c r="C18" i="4"/>
  <c r="G18" i="4" s="1"/>
  <c r="D17" i="4"/>
  <c r="E17" i="4" s="1"/>
  <c r="C17" i="4"/>
  <c r="G17" i="4" s="1"/>
  <c r="D16" i="4"/>
  <c r="C16" i="4"/>
  <c r="G16" i="4" s="1"/>
  <c r="D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E5" i="4"/>
  <c r="D4" i="4"/>
  <c r="E4" i="4" s="1"/>
  <c r="C4" i="4"/>
  <c r="H5" i="2"/>
  <c r="G5" i="2"/>
  <c r="G6" i="2"/>
  <c r="G7" i="2"/>
  <c r="G8" i="2"/>
  <c r="G9" i="2"/>
  <c r="G10" i="2"/>
  <c r="G11" i="2"/>
  <c r="G12" i="2"/>
  <c r="G13" i="2"/>
  <c r="G14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2" i="2"/>
  <c r="G83" i="2"/>
  <c r="G84" i="2"/>
  <c r="G85" i="2"/>
  <c r="G86" i="2"/>
  <c r="G87" i="2"/>
  <c r="G88" i="2"/>
  <c r="G89" i="2"/>
  <c r="G90" i="2"/>
  <c r="G91" i="2"/>
  <c r="G93" i="2"/>
  <c r="G94" i="2"/>
  <c r="G95" i="2"/>
  <c r="G96" i="2"/>
  <c r="G97" i="2"/>
  <c r="G98" i="2"/>
  <c r="G99" i="2"/>
  <c r="G100" i="2"/>
  <c r="G101" i="2"/>
  <c r="G102" i="2"/>
  <c r="G104" i="2"/>
  <c r="G106" i="2"/>
  <c r="G108" i="2"/>
  <c r="G109" i="2"/>
  <c r="G111" i="2"/>
  <c r="G113" i="2"/>
  <c r="G114" i="2"/>
  <c r="G115" i="2"/>
  <c r="G116" i="2"/>
  <c r="G117" i="2"/>
  <c r="G118" i="2"/>
  <c r="G120" i="2"/>
  <c r="G121" i="2"/>
  <c r="G122" i="2"/>
  <c r="G124" i="2"/>
  <c r="G126" i="2"/>
  <c r="G127" i="2"/>
  <c r="G129" i="2"/>
  <c r="G130" i="2"/>
  <c r="G131" i="2"/>
  <c r="G133" i="2"/>
  <c r="G135" i="2"/>
  <c r="G136" i="2"/>
  <c r="G137" i="2"/>
  <c r="G139" i="2"/>
  <c r="G141" i="2"/>
  <c r="G143" i="2"/>
  <c r="G145" i="2"/>
  <c r="G146" i="2"/>
  <c r="G147" i="2"/>
  <c r="G148" i="2"/>
  <c r="I4" i="4" l="1"/>
  <c r="E15" i="4"/>
  <c r="C15" i="4"/>
  <c r="G15" i="4" s="1"/>
  <c r="E16" i="4"/>
  <c r="E18" i="4"/>
  <c r="E20" i="4"/>
  <c r="F149" i="4"/>
  <c r="E59" i="4"/>
  <c r="C149" i="4"/>
  <c r="G149" i="4" s="1"/>
  <c r="F20" i="4"/>
  <c r="E21" i="4"/>
  <c r="E22" i="4"/>
  <c r="E23" i="4"/>
  <c r="E24" i="4"/>
  <c r="E25" i="4"/>
  <c r="E26" i="4"/>
  <c r="E48" i="4"/>
  <c r="E70" i="4"/>
  <c r="E92" i="4"/>
  <c r="D149" i="4"/>
  <c r="E149" i="4" s="1"/>
  <c r="E148" i="3"/>
  <c r="E147" i="3"/>
  <c r="E146" i="3"/>
  <c r="E145" i="3"/>
  <c r="D144" i="3"/>
  <c r="E144" i="3" s="1"/>
  <c r="C144" i="3"/>
  <c r="E143" i="3"/>
  <c r="D142" i="3"/>
  <c r="C142" i="3"/>
  <c r="E141" i="3"/>
  <c r="D140" i="3"/>
  <c r="C140" i="3"/>
  <c r="E139" i="3"/>
  <c r="D138" i="3"/>
  <c r="E138" i="3" s="1"/>
  <c r="C138" i="3"/>
  <c r="E137" i="3"/>
  <c r="E136" i="3"/>
  <c r="E135" i="3"/>
  <c r="D134" i="3"/>
  <c r="C134" i="3"/>
  <c r="E133" i="3"/>
  <c r="D132" i="3"/>
  <c r="E132" i="3" s="1"/>
  <c r="C132" i="3"/>
  <c r="E131" i="3"/>
  <c r="E130" i="3"/>
  <c r="E129" i="3"/>
  <c r="D128" i="3"/>
  <c r="C128" i="3"/>
  <c r="E127" i="3"/>
  <c r="E126" i="3"/>
  <c r="D125" i="3"/>
  <c r="C125" i="3"/>
  <c r="E125" i="3" s="1"/>
  <c r="E124" i="3"/>
  <c r="D123" i="3"/>
  <c r="C123" i="3"/>
  <c r="E122" i="3"/>
  <c r="E121" i="3"/>
  <c r="E120" i="3"/>
  <c r="D119" i="3"/>
  <c r="C119" i="3"/>
  <c r="E119" i="3" s="1"/>
  <c r="E118" i="3"/>
  <c r="E117" i="3"/>
  <c r="E116" i="3"/>
  <c r="E115" i="3"/>
  <c r="E114" i="3"/>
  <c r="E113" i="3"/>
  <c r="D112" i="3"/>
  <c r="E112" i="3" s="1"/>
  <c r="C112" i="3"/>
  <c r="E111" i="3"/>
  <c r="D110" i="3"/>
  <c r="C110" i="3"/>
  <c r="E109" i="3"/>
  <c r="E108" i="3"/>
  <c r="D107" i="3"/>
  <c r="C107" i="3"/>
  <c r="E107" i="3" s="1"/>
  <c r="E106" i="3"/>
  <c r="D105" i="3"/>
  <c r="C105" i="3"/>
  <c r="E104" i="3"/>
  <c r="D103" i="3"/>
  <c r="C103" i="3"/>
  <c r="E103" i="3" s="1"/>
  <c r="E102" i="3"/>
  <c r="E101" i="3"/>
  <c r="E100" i="3"/>
  <c r="E99" i="3"/>
  <c r="E98" i="3"/>
  <c r="E97" i="3"/>
  <c r="E96" i="3"/>
  <c r="E95" i="3"/>
  <c r="E94" i="3"/>
  <c r="E93" i="3"/>
  <c r="D92" i="3"/>
  <c r="C92" i="3"/>
  <c r="E91" i="3"/>
  <c r="E90" i="3"/>
  <c r="E89" i="3"/>
  <c r="E88" i="3"/>
  <c r="E87" i="3"/>
  <c r="E86" i="3"/>
  <c r="E85" i="3"/>
  <c r="E84" i="3"/>
  <c r="E83" i="3"/>
  <c r="E82" i="3"/>
  <c r="D81" i="3"/>
  <c r="C81" i="3"/>
  <c r="E80" i="3"/>
  <c r="E79" i="3"/>
  <c r="E78" i="3"/>
  <c r="E77" i="3"/>
  <c r="E76" i="3"/>
  <c r="E75" i="3"/>
  <c r="E74" i="3"/>
  <c r="E73" i="3"/>
  <c r="E72" i="3"/>
  <c r="E71" i="3"/>
  <c r="D70" i="3"/>
  <c r="E70" i="3" s="1"/>
  <c r="C70" i="3"/>
  <c r="E69" i="3"/>
  <c r="E68" i="3"/>
  <c r="E67" i="3"/>
  <c r="E66" i="3"/>
  <c r="E65" i="3"/>
  <c r="E64" i="3"/>
  <c r="E63" i="3"/>
  <c r="E62" i="3"/>
  <c r="E61" i="3"/>
  <c r="E60" i="3"/>
  <c r="D59" i="3"/>
  <c r="E59" i="3" s="1"/>
  <c r="C59" i="3"/>
  <c r="E58" i="3"/>
  <c r="E57" i="3"/>
  <c r="E56" i="3"/>
  <c r="E55" i="3"/>
  <c r="E54" i="3"/>
  <c r="E53" i="3"/>
  <c r="E52" i="3"/>
  <c r="E51" i="3"/>
  <c r="E50" i="3"/>
  <c r="E49" i="3"/>
  <c r="D48" i="3"/>
  <c r="E48" i="3" s="1"/>
  <c r="C48" i="3"/>
  <c r="E47" i="3"/>
  <c r="E46" i="3"/>
  <c r="E45" i="3"/>
  <c r="E44" i="3"/>
  <c r="E43" i="3"/>
  <c r="E42" i="3"/>
  <c r="E41" i="3"/>
  <c r="E40" i="3"/>
  <c r="E39" i="3"/>
  <c r="E38" i="3"/>
  <c r="D37" i="3"/>
  <c r="E37" i="3" s="1"/>
  <c r="C37" i="3"/>
  <c r="E36" i="3"/>
  <c r="E35" i="3"/>
  <c r="E34" i="3"/>
  <c r="E33" i="3"/>
  <c r="E32" i="3"/>
  <c r="E31" i="3"/>
  <c r="E30" i="3"/>
  <c r="E29" i="3"/>
  <c r="E28" i="3"/>
  <c r="E27" i="3"/>
  <c r="D26" i="3"/>
  <c r="E26" i="3" s="1"/>
  <c r="C26" i="3"/>
  <c r="D25" i="3"/>
  <c r="E25" i="3" s="1"/>
  <c r="C25" i="3"/>
  <c r="D24" i="3"/>
  <c r="E24" i="3" s="1"/>
  <c r="C24" i="3"/>
  <c r="D23" i="3"/>
  <c r="E23" i="3" s="1"/>
  <c r="C23" i="3"/>
  <c r="D22" i="3"/>
  <c r="E22" i="3" s="1"/>
  <c r="C22" i="3"/>
  <c r="D21" i="3"/>
  <c r="E21" i="3" s="1"/>
  <c r="C21" i="3"/>
  <c r="D20" i="3"/>
  <c r="E20" i="3" s="1"/>
  <c r="C20" i="3"/>
  <c r="D19" i="3"/>
  <c r="E19" i="3" s="1"/>
  <c r="C19" i="3"/>
  <c r="D18" i="3"/>
  <c r="E18" i="3" s="1"/>
  <c r="C18" i="3"/>
  <c r="D17" i="3"/>
  <c r="E17" i="3" s="1"/>
  <c r="C17" i="3"/>
  <c r="D16" i="3"/>
  <c r="E16" i="3" s="1"/>
  <c r="C16" i="3"/>
  <c r="D15" i="3"/>
  <c r="E15" i="3" s="1"/>
  <c r="C15" i="3"/>
  <c r="E14" i="3"/>
  <c r="E13" i="3"/>
  <c r="E12" i="3"/>
  <c r="E11" i="3"/>
  <c r="E10" i="3"/>
  <c r="E9" i="3"/>
  <c r="E8" i="3"/>
  <c r="E7" i="3"/>
  <c r="E6" i="3"/>
  <c r="E5" i="3"/>
  <c r="D4" i="3"/>
  <c r="D149" i="3" s="1"/>
  <c r="C4" i="3"/>
  <c r="C149" i="3" s="1"/>
  <c r="E148" i="2"/>
  <c r="E147" i="2"/>
  <c r="E146" i="2"/>
  <c r="E145" i="2"/>
  <c r="D144" i="2"/>
  <c r="C144" i="2"/>
  <c r="G144" i="2" s="1"/>
  <c r="E143" i="2"/>
  <c r="D142" i="2"/>
  <c r="C142" i="2"/>
  <c r="G142" i="2" s="1"/>
  <c r="E141" i="2"/>
  <c r="D140" i="2"/>
  <c r="C140" i="2"/>
  <c r="G140" i="2" s="1"/>
  <c r="E139" i="2"/>
  <c r="D138" i="2"/>
  <c r="C138" i="2"/>
  <c r="G138" i="2" s="1"/>
  <c r="E137" i="2"/>
  <c r="E136" i="2"/>
  <c r="E135" i="2"/>
  <c r="D134" i="2"/>
  <c r="C134" i="2"/>
  <c r="G134" i="2" s="1"/>
  <c r="E133" i="2"/>
  <c r="D132" i="2"/>
  <c r="C132" i="2"/>
  <c r="E131" i="2"/>
  <c r="E130" i="2"/>
  <c r="E129" i="2"/>
  <c r="D128" i="2"/>
  <c r="C128" i="2"/>
  <c r="G128" i="2" s="1"/>
  <c r="E127" i="2"/>
  <c r="E126" i="2"/>
  <c r="D125" i="2"/>
  <c r="C125" i="2"/>
  <c r="G125" i="2" s="1"/>
  <c r="E124" i="2"/>
  <c r="D123" i="2"/>
  <c r="C123" i="2"/>
  <c r="E122" i="2"/>
  <c r="E121" i="2"/>
  <c r="E120" i="2"/>
  <c r="D119" i="2"/>
  <c r="E119" i="2" s="1"/>
  <c r="C119" i="2"/>
  <c r="G119" i="2" s="1"/>
  <c r="E118" i="2"/>
  <c r="E117" i="2"/>
  <c r="E116" i="2"/>
  <c r="E115" i="2"/>
  <c r="E114" i="2"/>
  <c r="E113" i="2"/>
  <c r="D112" i="2"/>
  <c r="E112" i="2" s="1"/>
  <c r="C112" i="2"/>
  <c r="G112" i="2" s="1"/>
  <c r="E111" i="2"/>
  <c r="D110" i="2"/>
  <c r="C110" i="2"/>
  <c r="G110" i="2" s="1"/>
  <c r="E109" i="2"/>
  <c r="E108" i="2"/>
  <c r="D107" i="2"/>
  <c r="C107" i="2"/>
  <c r="G107" i="2" s="1"/>
  <c r="E106" i="2"/>
  <c r="D105" i="2"/>
  <c r="C105" i="2"/>
  <c r="G105" i="2" s="1"/>
  <c r="E104" i="2"/>
  <c r="D103" i="2"/>
  <c r="C103" i="2"/>
  <c r="G103" i="2" s="1"/>
  <c r="E102" i="2"/>
  <c r="E101" i="2"/>
  <c r="E100" i="2"/>
  <c r="E99" i="2"/>
  <c r="E98" i="2"/>
  <c r="F97" i="2"/>
  <c r="E97" i="2"/>
  <c r="E96" i="2"/>
  <c r="E95" i="2"/>
  <c r="E94" i="2"/>
  <c r="E93" i="2"/>
  <c r="D92" i="2"/>
  <c r="C92" i="2"/>
  <c r="G92" i="2" s="1"/>
  <c r="E91" i="2"/>
  <c r="E90" i="2"/>
  <c r="E89" i="2"/>
  <c r="E88" i="2"/>
  <c r="E87" i="2"/>
  <c r="F86" i="2"/>
  <c r="E86" i="2"/>
  <c r="E85" i="2"/>
  <c r="E84" i="2"/>
  <c r="E83" i="2"/>
  <c r="E82" i="2"/>
  <c r="D81" i="2"/>
  <c r="C81" i="2"/>
  <c r="E80" i="2"/>
  <c r="E79" i="2"/>
  <c r="E78" i="2"/>
  <c r="E77" i="2"/>
  <c r="E76" i="2"/>
  <c r="F75" i="2"/>
  <c r="E75" i="2"/>
  <c r="E74" i="2"/>
  <c r="E73" i="2"/>
  <c r="E72" i="2"/>
  <c r="E71" i="2"/>
  <c r="D70" i="2"/>
  <c r="E70" i="2" s="1"/>
  <c r="C70" i="2"/>
  <c r="G70" i="2" s="1"/>
  <c r="E69" i="2"/>
  <c r="E68" i="2"/>
  <c r="E67" i="2"/>
  <c r="E66" i="2"/>
  <c r="E65" i="2"/>
  <c r="F64" i="2"/>
  <c r="E64" i="2"/>
  <c r="E63" i="2"/>
  <c r="E62" i="2"/>
  <c r="E61" i="2"/>
  <c r="E60" i="2"/>
  <c r="D59" i="2"/>
  <c r="C59" i="2"/>
  <c r="G59" i="2" s="1"/>
  <c r="E58" i="2"/>
  <c r="E57" i="2"/>
  <c r="E56" i="2"/>
  <c r="E55" i="2"/>
  <c r="E54" i="2"/>
  <c r="F53" i="2"/>
  <c r="E53" i="2"/>
  <c r="E52" i="2"/>
  <c r="E51" i="2"/>
  <c r="E50" i="2"/>
  <c r="E49" i="2"/>
  <c r="D48" i="2"/>
  <c r="C48" i="2"/>
  <c r="G48" i="2" s="1"/>
  <c r="E47" i="2"/>
  <c r="E46" i="2"/>
  <c r="E45" i="2"/>
  <c r="E44" i="2"/>
  <c r="E43" i="2"/>
  <c r="F42" i="2"/>
  <c r="E42" i="2"/>
  <c r="E41" i="2"/>
  <c r="E40" i="2"/>
  <c r="E39" i="2"/>
  <c r="E38" i="2"/>
  <c r="D37" i="2"/>
  <c r="C37" i="2"/>
  <c r="E36" i="2"/>
  <c r="E35" i="2"/>
  <c r="E34" i="2"/>
  <c r="E33" i="2"/>
  <c r="E32" i="2"/>
  <c r="F31" i="2"/>
  <c r="E31" i="2"/>
  <c r="E30" i="2"/>
  <c r="E29" i="2"/>
  <c r="E28" i="2"/>
  <c r="E27" i="2"/>
  <c r="D26" i="2"/>
  <c r="E26" i="2" s="1"/>
  <c r="C26" i="2"/>
  <c r="G26" i="2" s="1"/>
  <c r="D25" i="2"/>
  <c r="C25" i="2"/>
  <c r="D24" i="2"/>
  <c r="E24" i="2" s="1"/>
  <c r="C24" i="2"/>
  <c r="G24" i="2" s="1"/>
  <c r="D23" i="2"/>
  <c r="C23" i="2"/>
  <c r="G23" i="2" s="1"/>
  <c r="D22" i="2"/>
  <c r="E22" i="2" s="1"/>
  <c r="C22" i="2"/>
  <c r="G22" i="2" s="1"/>
  <c r="D21" i="2"/>
  <c r="C21" i="2"/>
  <c r="D20" i="2"/>
  <c r="C20" i="2"/>
  <c r="G20" i="2" s="1"/>
  <c r="D19" i="2"/>
  <c r="C19" i="2"/>
  <c r="G19" i="2" s="1"/>
  <c r="D18" i="2"/>
  <c r="E18" i="2" s="1"/>
  <c r="C18" i="2"/>
  <c r="G18" i="2" s="1"/>
  <c r="D17" i="2"/>
  <c r="C17" i="2"/>
  <c r="G17" i="2" s="1"/>
  <c r="D16" i="2"/>
  <c r="C16" i="2"/>
  <c r="G16" i="2" s="1"/>
  <c r="E14" i="2"/>
  <c r="E13" i="2"/>
  <c r="E12" i="2"/>
  <c r="E11" i="2"/>
  <c r="E10" i="2"/>
  <c r="E9" i="2"/>
  <c r="E8" i="2"/>
  <c r="E7" i="2"/>
  <c r="E6" i="2"/>
  <c r="E5" i="2"/>
  <c r="D4" i="2"/>
  <c r="C4" i="2"/>
  <c r="E81" i="3" l="1"/>
  <c r="E92" i="3"/>
  <c r="E105" i="3"/>
  <c r="E110" i="3"/>
  <c r="E142" i="3"/>
  <c r="E123" i="3"/>
  <c r="E128" i="3"/>
  <c r="E134" i="3"/>
  <c r="E140" i="3"/>
  <c r="E21" i="2"/>
  <c r="G21" i="2"/>
  <c r="E25" i="2"/>
  <c r="G25" i="2"/>
  <c r="E37" i="2"/>
  <c r="G37" i="2"/>
  <c r="E81" i="2"/>
  <c r="G81" i="2"/>
  <c r="E123" i="2"/>
  <c r="G123" i="2"/>
  <c r="E132" i="2"/>
  <c r="G132" i="2"/>
  <c r="E128" i="2"/>
  <c r="E107" i="2"/>
  <c r="E140" i="2"/>
  <c r="E4" i="2"/>
  <c r="E16" i="2"/>
  <c r="E20" i="2"/>
  <c r="E59" i="2"/>
  <c r="E103" i="2"/>
  <c r="E125" i="2"/>
  <c r="E134" i="2"/>
  <c r="E17" i="2"/>
  <c r="E19" i="2"/>
  <c r="E23" i="2"/>
  <c r="F149" i="2"/>
  <c r="E105" i="2"/>
  <c r="E149" i="3"/>
  <c r="E4" i="3"/>
  <c r="D15" i="2"/>
  <c r="D149" i="2" s="1"/>
  <c r="F20" i="2"/>
  <c r="C15" i="2"/>
  <c r="G15" i="2" s="1"/>
  <c r="E48" i="2"/>
  <c r="E92" i="2"/>
  <c r="E110" i="2"/>
  <c r="E138" i="2"/>
  <c r="E142" i="2"/>
  <c r="E144" i="2"/>
  <c r="E15" i="2" l="1"/>
  <c r="C149" i="2"/>
  <c r="D17" i="1"/>
  <c r="D18" i="1"/>
  <c r="D19" i="1"/>
  <c r="D20" i="1"/>
  <c r="D21" i="1"/>
  <c r="D22" i="1"/>
  <c r="D23" i="1"/>
  <c r="D24" i="1"/>
  <c r="D25" i="1"/>
  <c r="D16" i="1"/>
  <c r="E149" i="2" l="1"/>
  <c r="G149" i="2"/>
  <c r="D144" i="1"/>
  <c r="D142" i="1"/>
  <c r="D140" i="1"/>
  <c r="D138" i="1"/>
  <c r="D134" i="1"/>
  <c r="D132" i="1"/>
  <c r="D128" i="1"/>
  <c r="D125" i="1"/>
  <c r="D123" i="1"/>
  <c r="D119" i="1"/>
  <c r="D112" i="1"/>
  <c r="D110" i="1"/>
  <c r="D107" i="1"/>
  <c r="D105" i="1"/>
  <c r="D103" i="1"/>
  <c r="D92" i="1"/>
  <c r="D81" i="1"/>
  <c r="D70" i="1"/>
  <c r="D59" i="1"/>
  <c r="D48" i="1"/>
  <c r="D37" i="1"/>
  <c r="D26" i="1"/>
  <c r="D4" i="1"/>
  <c r="D15" i="1" l="1"/>
  <c r="E5" i="1"/>
  <c r="E6" i="1"/>
  <c r="E7" i="1"/>
  <c r="E8" i="1"/>
  <c r="E9" i="1"/>
  <c r="E10" i="1"/>
  <c r="E11" i="1"/>
  <c r="E12" i="1"/>
  <c r="E13" i="1"/>
  <c r="E14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4" i="1"/>
  <c r="E106" i="1"/>
  <c r="E108" i="1"/>
  <c r="E109" i="1"/>
  <c r="E111" i="1"/>
  <c r="E113" i="1"/>
  <c r="E114" i="1"/>
  <c r="E115" i="1"/>
  <c r="E116" i="1"/>
  <c r="E117" i="1"/>
  <c r="E118" i="1"/>
  <c r="E120" i="1"/>
  <c r="E121" i="1"/>
  <c r="E122" i="1"/>
  <c r="E124" i="1"/>
  <c r="E126" i="1"/>
  <c r="E127" i="1"/>
  <c r="E129" i="1"/>
  <c r="E130" i="1"/>
  <c r="E131" i="1"/>
  <c r="E133" i="1"/>
  <c r="E135" i="1"/>
  <c r="E136" i="1"/>
  <c r="E137" i="1"/>
  <c r="E139" i="1"/>
  <c r="E141" i="1"/>
  <c r="E143" i="1"/>
  <c r="E145" i="1"/>
  <c r="E146" i="1"/>
  <c r="E147" i="1"/>
  <c r="E148" i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17" i="1"/>
  <c r="E17" i="1" s="1"/>
  <c r="C16" i="1"/>
  <c r="E16" i="1" s="1"/>
  <c r="C144" i="1"/>
  <c r="E144" i="1" s="1"/>
  <c r="C142" i="1"/>
  <c r="E142" i="1" s="1"/>
  <c r="C140" i="1"/>
  <c r="E140" i="1" s="1"/>
  <c r="C138" i="1"/>
  <c r="E138" i="1" s="1"/>
  <c r="C134" i="1"/>
  <c r="E134" i="1" s="1"/>
  <c r="C132" i="1"/>
  <c r="E132" i="1" s="1"/>
  <c r="C128" i="1"/>
  <c r="E128" i="1" s="1"/>
  <c r="C125" i="1"/>
  <c r="E125" i="1" s="1"/>
  <c r="C123" i="1"/>
  <c r="E123" i="1" s="1"/>
  <c r="C119" i="1"/>
  <c r="E119" i="1" s="1"/>
  <c r="C112" i="1"/>
  <c r="E112" i="1" s="1"/>
  <c r="C110" i="1"/>
  <c r="E110" i="1" s="1"/>
  <c r="C107" i="1"/>
  <c r="E107" i="1" s="1"/>
  <c r="C105" i="1"/>
  <c r="E105" i="1" s="1"/>
  <c r="C103" i="1"/>
  <c r="E103" i="1" s="1"/>
  <c r="C92" i="1"/>
  <c r="E92" i="1" s="1"/>
  <c r="C81" i="1"/>
  <c r="E81" i="1" s="1"/>
  <c r="C70" i="1"/>
  <c r="E70" i="1" s="1"/>
  <c r="C59" i="1"/>
  <c r="E59" i="1" s="1"/>
  <c r="C48" i="1"/>
  <c r="E48" i="1" s="1"/>
  <c r="C37" i="1"/>
  <c r="E37" i="1" s="1"/>
  <c r="C26" i="1"/>
  <c r="E26" i="1" s="1"/>
  <c r="C4" i="1"/>
  <c r="C15" i="1" l="1"/>
  <c r="C149" i="1" s="1"/>
  <c r="D149" i="1"/>
  <c r="E4" i="1"/>
  <c r="E15" i="1" l="1"/>
  <c r="E149" i="1"/>
</calcChain>
</file>

<file path=xl/sharedStrings.xml><?xml version="1.0" encoding="utf-8"?>
<sst xmlns="http://schemas.openxmlformats.org/spreadsheetml/2006/main" count="1210" uniqueCount="96">
  <si>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</si>
  <si>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</si>
  <si>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</si>
  <si>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</si>
  <si>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</si>
  <si>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</si>
  <si>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</si>
  <si>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</si>
  <si>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</si>
  <si>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</si>
  <si>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</si>
  <si>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</si>
  <si>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</si>
  <si>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</si>
  <si>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</si>
  <si>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</si>
  <si>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</si>
  <si>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</si>
  <si>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</si>
  <si>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</si>
  <si>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</si>
  <si>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</si>
  <si>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</si>
  <si>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</si>
  <si>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</si>
  <si>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</si>
  <si>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</si>
  <si>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</si>
  <si>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</si>
  <si>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</si>
  <si>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</si>
  <si>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</si>
  <si>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</si>
  <si>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</si>
  <si>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</si>
  <si>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2730</t>
  </si>
  <si>
    <t>Інші виплати населенню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</si>
  <si>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</si>
  <si>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</si>
  <si>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</si>
  <si>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</si>
  <si>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</si>
  <si>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</si>
  <si>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</si>
  <si>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</si>
  <si>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</si>
  <si>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</si>
  <si>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</si>
  <si>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</si>
  <si>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</si>
  <si>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</si>
  <si>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</si>
  <si>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</si>
  <si>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</si>
  <si>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</si>
  <si>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</si>
  <si>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</si>
  <si>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</si>
  <si>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</si>
  <si>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6650</t>
  </si>
  <si>
    <t>Утримання та розвиток інфраструктури доріг</t>
  </si>
  <si>
    <t>7212</t>
  </si>
  <si>
    <t>Підтримка періодичних видань (газет та журналів)</t>
  </si>
  <si>
    <t>7830</t>
  </si>
  <si>
    <t>Заходи та роботи з мобілізаційної підготовки місцевого значення</t>
  </si>
  <si>
    <t>8600</t>
  </si>
  <si>
    <t xml:space="preserve"> </t>
  </si>
  <si>
    <t xml:space="preserve">Усього </t>
  </si>
  <si>
    <t>начальник  відділу фінансів, економічного розвитку та торгівлі</t>
  </si>
  <si>
    <t>Аналіз фінансування установ за 9 місяців 2017 року</t>
  </si>
  <si>
    <t>Скоригований план на рік, грн.</t>
  </si>
  <si>
    <t>Касові видатки за звітний період, грн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</si>
  <si>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</si>
  <si>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</si>
  <si>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</si>
  <si>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</si>
  <si>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</si>
  <si>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</si>
  <si>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</si>
  <si>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</si>
  <si>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КЗ "Боярська міська  дитячо-юнацька спортивна школа"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</si>
  <si>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</si>
  <si>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</si>
  <si>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"Банно-оздоровчий комплекс"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</si>
  <si>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</si>
  <si>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</si>
  <si>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ГФ "Боярський міський патруль"</t>
    </r>
  </si>
  <si>
    <t>Н.І.Мусієнко</t>
  </si>
  <si>
    <t>2018 З ВРАХ КОЕФ</t>
  </si>
  <si>
    <t>РОЗРАХ НА 12 МІС</t>
  </si>
  <si>
    <t>2019 З ВРАХ КОЕФ</t>
  </si>
  <si>
    <t>2020 З ВРАХ КОЕФ</t>
  </si>
  <si>
    <r>
      <t xml:space="preserve">Субсидії та поточні трансферти підприємствам (установам, організаціям) </t>
    </r>
    <r>
      <rPr>
        <i/>
        <sz val="11"/>
        <color theme="1"/>
        <rFont val="Times New Roman"/>
        <family val="1"/>
        <charset val="204"/>
      </rPr>
      <t>КЗ "Боярська міська  дитячо-юнацька спортивна школа"</t>
    </r>
  </si>
  <si>
    <r>
      <t xml:space="preserve">Субсидії та поточні трансферти підприємствам (установам, організаціям) </t>
    </r>
    <r>
      <rPr>
        <i/>
        <sz val="11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</si>
  <si>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i/>
        <sz val="11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</si>
  <si>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i/>
        <sz val="11"/>
        <color theme="1"/>
        <rFont val="Times New Roman"/>
        <family val="1"/>
        <charset val="204"/>
      </rPr>
      <t xml:space="preserve">КП "Банно-оздоровчий комплекс"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</si>
</sst>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b/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0" fontId="7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right" vertical="center"/>
    </xf>
    <xf numFmtId="10" fontId="6" fillId="0" borderId="0" xfId="0" applyNumberFormat="1" applyFont="1"/>
    <xf numFmtId="10" fontId="0" fillId="0" borderId="0" xfId="0" applyNumberFormat="1"/>
    <xf numFmtId="4" fontId="7" fillId="0" borderId="3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3" xfId="0" quotePrefix="1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0" borderId="3" xfId="0" quotePrefix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4" fillId="0" borderId="0" xfId="0" applyFont="1"/>
    <xf numFmtId="0" fontId="7" fillId="2" borderId="2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0" xfId="0" applyFont="1"/>
    <xf numFmtId="0" fontId="7" fillId="3" borderId="3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/>
    </xf>
    <xf numFmtId="10" fontId="7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7" fillId="2" borderId="3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4" fillId="5" borderId="3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10" fontId="7" fillId="5" borderId="3" xfId="0" applyNumberFormat="1" applyFont="1" applyFill="1" applyBorder="1" applyAlignment="1">
      <alignment horizontal="right" vertical="center"/>
    </xf>
    <xf numFmtId="0" fontId="7" fillId="5" borderId="3" xfId="0" quotePrefix="1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" fontId="2" fillId="0" borderId="0" xfId="0" applyNumberFormat="1" applyFont="1"/>
    <xf numFmtId="3" fontId="7" fillId="0" borderId="3" xfId="0" applyNumberFormat="1" applyFont="1" applyBorder="1" applyAlignment="1">
      <alignment horizontal="center" wrapText="1"/>
    </xf>
    <xf numFmtId="3" fontId="7" fillId="0" borderId="3" xfId="0" applyNumberFormat="1" applyFont="1" applyBorder="1"/>
    <xf numFmtId="3" fontId="7" fillId="3" borderId="3" xfId="0" applyNumberFormat="1" applyFont="1" applyFill="1" applyBorder="1"/>
    <xf numFmtId="3" fontId="4" fillId="0" borderId="3" xfId="0" applyNumberFormat="1" applyFont="1" applyBorder="1"/>
    <xf numFmtId="3" fontId="11" fillId="0" borderId="3" xfId="0" applyNumberFormat="1" applyFont="1" applyBorder="1"/>
    <xf numFmtId="3" fontId="6" fillId="0" borderId="0" xfId="0" applyNumberFormat="1" applyFont="1"/>
    <xf numFmtId="3" fontId="0" fillId="0" borderId="0" xfId="0" applyNumberFormat="1"/>
    <xf numFmtId="3" fontId="7" fillId="2" borderId="3" xfId="0" applyNumberFormat="1" applyFont="1" applyFill="1" applyBorder="1"/>
    <xf numFmtId="3" fontId="4" fillId="2" borderId="3" xfId="0" applyNumberFormat="1" applyFont="1" applyFill="1" applyBorder="1"/>
    <xf numFmtId="10" fontId="4" fillId="2" borderId="3" xfId="0" applyNumberFormat="1" applyFont="1" applyFill="1" applyBorder="1" applyAlignment="1">
      <alignment horizontal="right" vertical="center"/>
    </xf>
    <xf numFmtId="0" fontId="4" fillId="2" borderId="0" xfId="0" applyFont="1" applyFill="1"/>
    <xf numFmtId="10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quotePrefix="1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10" fontId="6" fillId="2" borderId="0" xfId="0" applyNumberFormat="1" applyFont="1" applyFill="1"/>
    <xf numFmtId="0" fontId="6" fillId="2" borderId="0" xfId="0" applyFont="1" applyFill="1"/>
    <xf numFmtId="3" fontId="6" fillId="2" borderId="0" xfId="0" applyNumberFormat="1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10" fontId="0" fillId="2" borderId="0" xfId="0" applyNumberFormat="1" applyFill="1"/>
    <xf numFmtId="3" fontId="0" fillId="2" borderId="0" xfId="0" applyNumberFormat="1" applyFill="1"/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10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3" fontId="1" fillId="2" borderId="3" xfId="0" applyNumberFormat="1" applyFont="1" applyFill="1" applyBorder="1"/>
    <xf numFmtId="0" fontId="7" fillId="6" borderId="3" xfId="0" quotePrefix="1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4" fontId="7" fillId="6" borderId="3" xfId="0" applyNumberFormat="1" applyFont="1" applyFill="1" applyBorder="1" applyAlignment="1">
      <alignment horizontal="right" vertical="center"/>
    </xf>
    <xf numFmtId="10" fontId="7" fillId="6" borderId="3" xfId="0" applyNumberFormat="1" applyFont="1" applyFill="1" applyBorder="1" applyAlignment="1">
      <alignment horizontal="right" vertical="center"/>
    </xf>
    <xf numFmtId="0" fontId="7" fillId="6" borderId="0" xfId="0" applyFont="1" applyFill="1"/>
    <xf numFmtId="3" fontId="7" fillId="6" borderId="3" xfId="0" applyNumberFormat="1" applyFont="1" applyFill="1" applyBorder="1"/>
    <xf numFmtId="3" fontId="4" fillId="7" borderId="3" xfId="0" applyNumberFormat="1" applyFont="1" applyFill="1" applyBorder="1"/>
    <xf numFmtId="3" fontId="7" fillId="7" borderId="3" xfId="0" applyNumberFormat="1" applyFont="1" applyFill="1" applyBorder="1"/>
    <xf numFmtId="0" fontId="4" fillId="0" borderId="0" xfId="0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1"/>
  <sheetViews>
    <sheetView showGridLines="0" topLeftCell="A10" zoomScaleNormal="100" workbookViewId="0">
      <selection activeCell="B34" sqref="B34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style="48" customWidth="1"/>
    <col min="5" max="5" width="12.42578125" style="15" customWidth="1"/>
  </cols>
  <sheetData>
    <row r="1" spans="1:5" s="1" customFormat="1" ht="19.5" customHeight="1" x14ac:dyDescent="0.3">
      <c r="A1" s="64" t="s">
        <v>69</v>
      </c>
      <c r="B1" s="64"/>
      <c r="C1" s="64"/>
      <c r="D1" s="64"/>
      <c r="E1" s="64"/>
    </row>
    <row r="2" spans="1:5" s="1" customFormat="1" ht="18" customHeight="1" x14ac:dyDescent="0.3">
      <c r="A2" s="65" t="s">
        <v>0</v>
      </c>
      <c r="B2" s="65"/>
      <c r="C2" s="65"/>
      <c r="D2" s="65"/>
      <c r="E2" s="65"/>
    </row>
    <row r="3" spans="1:5" s="5" customFormat="1" ht="46.5" customHeight="1" x14ac:dyDescent="0.25">
      <c r="A3" s="2" t="s">
        <v>1</v>
      </c>
      <c r="B3" s="2" t="s">
        <v>2</v>
      </c>
      <c r="C3" s="2" t="s">
        <v>70</v>
      </c>
      <c r="D3" s="46" t="s">
        <v>71</v>
      </c>
      <c r="E3" s="12" t="s">
        <v>72</v>
      </c>
    </row>
    <row r="4" spans="1:5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45">
        <f>D5+D6+D7+D8+D9+D10+D11+D12+D13+D14</f>
        <v>9524032.6900000051</v>
      </c>
      <c r="E4" s="13">
        <f>D4/C4</f>
        <v>0.65103090636260941</v>
      </c>
    </row>
    <row r="5" spans="1:5" s="4" customFormat="1" ht="15" customHeight="1" x14ac:dyDescent="0.25">
      <c r="A5" s="8" t="s">
        <v>5</v>
      </c>
      <c r="B5" s="11" t="s">
        <v>6</v>
      </c>
      <c r="C5" s="17">
        <v>9354800</v>
      </c>
      <c r="D5" s="44">
        <v>6494224.3600000003</v>
      </c>
      <c r="E5" s="13">
        <f t="shared" ref="E5:E68" si="0">D5/C5</f>
        <v>0.6942130628126737</v>
      </c>
    </row>
    <row r="6" spans="1:5" s="4" customFormat="1" ht="15" customHeight="1" x14ac:dyDescent="0.25">
      <c r="A6" s="8" t="s">
        <v>7</v>
      </c>
      <c r="B6" s="11" t="s">
        <v>8</v>
      </c>
      <c r="C6" s="17">
        <v>2058200</v>
      </c>
      <c r="D6" s="44">
        <v>1454069.83</v>
      </c>
      <c r="E6" s="13">
        <f t="shared" si="0"/>
        <v>0.70647645029637551</v>
      </c>
    </row>
    <row r="7" spans="1:5" s="4" customFormat="1" ht="15" customHeight="1" x14ac:dyDescent="0.25">
      <c r="A7" s="8" t="s">
        <v>9</v>
      </c>
      <c r="B7" s="11" t="s">
        <v>10</v>
      </c>
      <c r="C7" s="17">
        <v>1174156</v>
      </c>
      <c r="D7" s="44">
        <v>810160.27</v>
      </c>
      <c r="E7" s="13">
        <f t="shared" si="0"/>
        <v>0.68999372315092711</v>
      </c>
    </row>
    <row r="8" spans="1:5" s="4" customFormat="1" ht="15" customHeight="1" x14ac:dyDescent="0.25">
      <c r="A8" s="8" t="s">
        <v>11</v>
      </c>
      <c r="B8" s="11" t="s">
        <v>12</v>
      </c>
      <c r="C8" s="17">
        <v>642200</v>
      </c>
      <c r="D8" s="44">
        <v>337494.22</v>
      </c>
      <c r="E8" s="13">
        <f t="shared" si="0"/>
        <v>0.52552821550918716</v>
      </c>
    </row>
    <row r="9" spans="1:5" s="4" customFormat="1" ht="15" customHeight="1" x14ac:dyDescent="0.25">
      <c r="A9" s="8" t="s">
        <v>13</v>
      </c>
      <c r="B9" s="11" t="s">
        <v>14</v>
      </c>
      <c r="C9" s="17">
        <v>10000</v>
      </c>
      <c r="D9" s="44">
        <v>8890.48</v>
      </c>
      <c r="E9" s="13">
        <f t="shared" si="0"/>
        <v>0.88904799999999995</v>
      </c>
    </row>
    <row r="10" spans="1:5" s="4" customFormat="1" ht="15" customHeight="1" x14ac:dyDescent="0.25">
      <c r="A10" s="8" t="s">
        <v>15</v>
      </c>
      <c r="B10" s="11" t="s">
        <v>16</v>
      </c>
      <c r="C10" s="17">
        <v>12000</v>
      </c>
      <c r="D10" s="44">
        <v>2260.96</v>
      </c>
      <c r="E10" s="13">
        <f t="shared" si="0"/>
        <v>0.18841333333333335</v>
      </c>
    </row>
    <row r="11" spans="1:5" s="4" customFormat="1" ht="15" customHeight="1" x14ac:dyDescent="0.25">
      <c r="A11" s="8" t="s">
        <v>17</v>
      </c>
      <c r="B11" s="11" t="s">
        <v>18</v>
      </c>
      <c r="C11" s="17">
        <v>600000</v>
      </c>
      <c r="D11" s="44">
        <v>124304.97</v>
      </c>
      <c r="E11" s="13">
        <f t="shared" si="0"/>
        <v>0.20717495</v>
      </c>
    </row>
    <row r="12" spans="1:5" s="4" customFormat="1" ht="15" customHeight="1" x14ac:dyDescent="0.25">
      <c r="A12" s="8" t="s">
        <v>19</v>
      </c>
      <c r="B12" s="11" t="s">
        <v>20</v>
      </c>
      <c r="C12" s="17">
        <v>600000</v>
      </c>
      <c r="D12" s="44">
        <v>194332.88</v>
      </c>
      <c r="E12" s="13">
        <f t="shared" si="0"/>
        <v>0.32388813333333333</v>
      </c>
    </row>
    <row r="13" spans="1:5" s="4" customFormat="1" ht="27.75" customHeight="1" x14ac:dyDescent="0.25">
      <c r="A13" s="8" t="s">
        <v>21</v>
      </c>
      <c r="B13" s="11" t="s">
        <v>22</v>
      </c>
      <c r="C13" s="17">
        <v>17800</v>
      </c>
      <c r="D13" s="44">
        <v>7800</v>
      </c>
      <c r="E13" s="13">
        <f t="shared" si="0"/>
        <v>0.43820224719101125</v>
      </c>
    </row>
    <row r="14" spans="1:5" s="4" customFormat="1" ht="15" customHeight="1" x14ac:dyDescent="0.25">
      <c r="A14" s="8" t="s">
        <v>23</v>
      </c>
      <c r="B14" s="11" t="s">
        <v>24</v>
      </c>
      <c r="C14" s="17">
        <v>160000</v>
      </c>
      <c r="D14" s="44">
        <v>90494.720000000001</v>
      </c>
      <c r="E14" s="13">
        <f t="shared" si="0"/>
        <v>0.56559199999999998</v>
      </c>
    </row>
    <row r="15" spans="1:5" s="52" customFormat="1" ht="15" customHeight="1" x14ac:dyDescent="0.25">
      <c r="A15" s="56" t="s">
        <v>25</v>
      </c>
      <c r="B15" s="57" t="s">
        <v>26</v>
      </c>
      <c r="C15" s="58">
        <f>C26+C37+C48+C59+C70+C81+C92</f>
        <v>33325191</v>
      </c>
      <c r="D15" s="58">
        <f>D26+D37+D48+D59+D70+D81+D92</f>
        <v>24135916.210000001</v>
      </c>
      <c r="E15" s="59">
        <f t="shared" si="0"/>
        <v>0.72425439992226903</v>
      </c>
    </row>
    <row r="16" spans="1:5" s="52" customFormat="1" ht="15" customHeight="1" x14ac:dyDescent="0.25">
      <c r="A16" s="60" t="s">
        <v>5</v>
      </c>
      <c r="B16" s="61" t="s">
        <v>6</v>
      </c>
      <c r="C16" s="62">
        <f>C27+C38+C49+C60+C71+C82+C93</f>
        <v>20438600</v>
      </c>
      <c r="D16" s="63">
        <f>D27+D38+D49+D60+D71+D82+D93</f>
        <v>15567310.539999999</v>
      </c>
      <c r="E16" s="59">
        <f t="shared" si="0"/>
        <v>0.76166227334553238</v>
      </c>
    </row>
    <row r="17" spans="1:5" s="52" customFormat="1" ht="15" customHeight="1" x14ac:dyDescent="0.25">
      <c r="A17" s="60" t="s">
        <v>7</v>
      </c>
      <c r="B17" s="61" t="s">
        <v>8</v>
      </c>
      <c r="C17" s="62">
        <f>C28+C39+C50+C61+C72+C83+C94</f>
        <v>4540580</v>
      </c>
      <c r="D17" s="63">
        <f t="shared" ref="D17:D25" si="1">D28+D39+D50+D61+D72+D83+D94</f>
        <v>3440318.5</v>
      </c>
      <c r="E17" s="59">
        <f t="shared" si="0"/>
        <v>0.75768260882970895</v>
      </c>
    </row>
    <row r="18" spans="1:5" s="52" customFormat="1" ht="15" customHeight="1" x14ac:dyDescent="0.25">
      <c r="A18" s="60" t="s">
        <v>9</v>
      </c>
      <c r="B18" s="61" t="s">
        <v>10</v>
      </c>
      <c r="C18" s="62">
        <f t="shared" ref="C18:C25" si="2">C29+C40+C51+C62+C73+C84+C95</f>
        <v>762481</v>
      </c>
      <c r="D18" s="63">
        <f t="shared" si="1"/>
        <v>429165.38999999996</v>
      </c>
      <c r="E18" s="59">
        <f t="shared" si="0"/>
        <v>0.56285388094916455</v>
      </c>
    </row>
    <row r="19" spans="1:5" s="52" customFormat="1" ht="15" customHeight="1" x14ac:dyDescent="0.25">
      <c r="A19" s="60" t="s">
        <v>27</v>
      </c>
      <c r="B19" s="61" t="s">
        <v>28</v>
      </c>
      <c r="C19" s="62">
        <f t="shared" si="2"/>
        <v>39000</v>
      </c>
      <c r="D19" s="63">
        <f t="shared" si="1"/>
        <v>13782.65</v>
      </c>
      <c r="E19" s="59">
        <f t="shared" si="0"/>
        <v>0.35340128205128202</v>
      </c>
    </row>
    <row r="20" spans="1:5" s="52" customFormat="1" ht="15" customHeight="1" x14ac:dyDescent="0.25">
      <c r="A20" s="60" t="s">
        <v>29</v>
      </c>
      <c r="B20" s="61" t="s">
        <v>30</v>
      </c>
      <c r="C20" s="62">
        <f t="shared" si="2"/>
        <v>3038420</v>
      </c>
      <c r="D20" s="63">
        <f t="shared" si="1"/>
        <v>1633239.8499999999</v>
      </c>
      <c r="E20" s="59">
        <f t="shared" si="0"/>
        <v>0.53752932445152413</v>
      </c>
    </row>
    <row r="21" spans="1:5" s="52" customFormat="1" ht="15" customHeight="1" x14ac:dyDescent="0.25">
      <c r="A21" s="60" t="s">
        <v>11</v>
      </c>
      <c r="B21" s="61" t="s">
        <v>12</v>
      </c>
      <c r="C21" s="62">
        <f t="shared" si="2"/>
        <v>1038620</v>
      </c>
      <c r="D21" s="63">
        <f t="shared" si="1"/>
        <v>744265.08000000007</v>
      </c>
      <c r="E21" s="59">
        <f t="shared" si="0"/>
        <v>0.71659036028576384</v>
      </c>
    </row>
    <row r="22" spans="1:5" s="52" customFormat="1" ht="15" customHeight="1" x14ac:dyDescent="0.25">
      <c r="A22" s="60" t="s">
        <v>13</v>
      </c>
      <c r="B22" s="61" t="s">
        <v>14</v>
      </c>
      <c r="C22" s="62">
        <f t="shared" si="2"/>
        <v>23600</v>
      </c>
      <c r="D22" s="63">
        <f t="shared" si="1"/>
        <v>4280</v>
      </c>
      <c r="E22" s="59">
        <f t="shared" si="0"/>
        <v>0.18135593220338983</v>
      </c>
    </row>
    <row r="23" spans="1:5" s="52" customFormat="1" ht="15" customHeight="1" x14ac:dyDescent="0.25">
      <c r="A23" s="60" t="s">
        <v>15</v>
      </c>
      <c r="B23" s="61" t="s">
        <v>16</v>
      </c>
      <c r="C23" s="62">
        <f t="shared" si="2"/>
        <v>192900</v>
      </c>
      <c r="D23" s="63">
        <f t="shared" si="1"/>
        <v>93104.58</v>
      </c>
      <c r="E23" s="59">
        <f t="shared" si="0"/>
        <v>0.48265723172628305</v>
      </c>
    </row>
    <row r="24" spans="1:5" s="52" customFormat="1" ht="15" customHeight="1" x14ac:dyDescent="0.25">
      <c r="A24" s="60" t="s">
        <v>17</v>
      </c>
      <c r="B24" s="61" t="s">
        <v>18</v>
      </c>
      <c r="C24" s="62">
        <f t="shared" si="2"/>
        <v>713400</v>
      </c>
      <c r="D24" s="63">
        <f t="shared" si="1"/>
        <v>412608.93</v>
      </c>
      <c r="E24" s="59">
        <f t="shared" si="0"/>
        <v>0.57836968040370063</v>
      </c>
    </row>
    <row r="25" spans="1:5" s="52" customFormat="1" ht="15" customHeight="1" x14ac:dyDescent="0.25">
      <c r="A25" s="60" t="s">
        <v>19</v>
      </c>
      <c r="B25" s="61" t="s">
        <v>20</v>
      </c>
      <c r="C25" s="62">
        <f t="shared" si="2"/>
        <v>2537590</v>
      </c>
      <c r="D25" s="63">
        <f t="shared" si="1"/>
        <v>1797840.6900000002</v>
      </c>
      <c r="E25" s="59">
        <f t="shared" si="0"/>
        <v>0.70848351782596886</v>
      </c>
    </row>
    <row r="26" spans="1:5" s="27" customFormat="1" ht="15" customHeight="1" x14ac:dyDescent="0.2">
      <c r="A26" s="19" t="s">
        <v>25</v>
      </c>
      <c r="B26" s="22" t="s">
        <v>73</v>
      </c>
      <c r="C26" s="23">
        <f>C27+C28+C29+C30+C31+C32+C33+C34+C35+C36</f>
        <v>1762300</v>
      </c>
      <c r="D26" s="45">
        <f>D27+D28+D29+D30+D31+D32+D33+D34+D35+D36</f>
        <v>1182439.1499999999</v>
      </c>
      <c r="E26" s="13">
        <f t="shared" si="0"/>
        <v>0.67096359870623612</v>
      </c>
    </row>
    <row r="27" spans="1:5" s="4" customFormat="1" ht="15" customHeight="1" x14ac:dyDescent="0.25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customHeight="1" x14ac:dyDescent="0.25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customHeight="1" x14ac:dyDescent="0.25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customHeight="1" x14ac:dyDescent="0.25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customHeight="1" x14ac:dyDescent="0.25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customHeight="1" x14ac:dyDescent="0.25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customHeight="1" x14ac:dyDescent="0.25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customHeight="1" x14ac:dyDescent="0.25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customHeight="1" x14ac:dyDescent="0.25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customHeight="1" x14ac:dyDescent="0.25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customHeight="1" x14ac:dyDescent="0.2">
      <c r="A37" s="25" t="s">
        <v>25</v>
      </c>
      <c r="B37" s="26" t="s">
        <v>74</v>
      </c>
      <c r="C37" s="23">
        <f>C38+C39+C40+C41+C42+C43+C44+C45+C46+C47</f>
        <v>7300271</v>
      </c>
      <c r="D37" s="45">
        <f>D38+D39+D40+D41+D42+D43+D44+D45+D46+D47</f>
        <v>5264613.63</v>
      </c>
      <c r="E37" s="13">
        <f t="shared" si="0"/>
        <v>0.72115317773819632</v>
      </c>
    </row>
    <row r="38" spans="1:5" s="4" customFormat="1" ht="15" customHeight="1" x14ac:dyDescent="0.25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customHeight="1" x14ac:dyDescent="0.25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customHeight="1" x14ac:dyDescent="0.25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customHeight="1" x14ac:dyDescent="0.25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customHeight="1" x14ac:dyDescent="0.25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customHeight="1" x14ac:dyDescent="0.25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customHeight="1" x14ac:dyDescent="0.25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customHeight="1" x14ac:dyDescent="0.25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customHeight="1" x14ac:dyDescent="0.25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customHeight="1" x14ac:dyDescent="0.25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customHeight="1" x14ac:dyDescent="0.2">
      <c r="A48" s="25" t="s">
        <v>25</v>
      </c>
      <c r="B48" s="26" t="s">
        <v>75</v>
      </c>
      <c r="C48" s="23">
        <f>C49+C50+C51+C52+C53+C54+C55+C56+C57+C58</f>
        <v>4973800</v>
      </c>
      <c r="D48" s="45">
        <f>D49+D50+D51+D52+D53+D54+D55+D56+D57+D58</f>
        <v>3834024.6999999997</v>
      </c>
      <c r="E48" s="13">
        <f t="shared" si="0"/>
        <v>0.77084416341630135</v>
      </c>
    </row>
    <row r="49" spans="1:5" s="4" customFormat="1" ht="15" customHeight="1" x14ac:dyDescent="0.25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customHeight="1" x14ac:dyDescent="0.25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customHeight="1" x14ac:dyDescent="0.25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customHeight="1" x14ac:dyDescent="0.25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customHeight="1" x14ac:dyDescent="0.25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customHeight="1" x14ac:dyDescent="0.25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customHeight="1" x14ac:dyDescent="0.25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customHeight="1" x14ac:dyDescent="0.25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customHeight="1" x14ac:dyDescent="0.25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customHeight="1" x14ac:dyDescent="0.25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customHeight="1" x14ac:dyDescent="0.2">
      <c r="A59" s="25" t="s">
        <v>25</v>
      </c>
      <c r="B59" s="26" t="s">
        <v>76</v>
      </c>
      <c r="C59" s="23">
        <f>C60+C61+C62+C63+C64+C65+C66+C67+C68+C69</f>
        <v>3093900</v>
      </c>
      <c r="D59" s="45">
        <f>D60+D61+D62+D63+D64+D65+D66+D67+D68+D69</f>
        <v>2529566.5499999993</v>
      </c>
      <c r="E59" s="13">
        <f t="shared" si="0"/>
        <v>0.81759803161058842</v>
      </c>
    </row>
    <row r="60" spans="1:5" s="4" customFormat="1" ht="15" customHeight="1" x14ac:dyDescent="0.25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customHeight="1" x14ac:dyDescent="0.25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customHeight="1" x14ac:dyDescent="0.25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customHeight="1" x14ac:dyDescent="0.25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customHeight="1" x14ac:dyDescent="0.25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customHeight="1" x14ac:dyDescent="0.25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customHeight="1" x14ac:dyDescent="0.25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customHeight="1" x14ac:dyDescent="0.25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customHeight="1" x14ac:dyDescent="0.25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customHeight="1" x14ac:dyDescent="0.25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customHeight="1" x14ac:dyDescent="0.2">
      <c r="A70" s="25" t="s">
        <v>25</v>
      </c>
      <c r="B70" s="26" t="s">
        <v>77</v>
      </c>
      <c r="C70" s="23">
        <f>C71+C72+C73+C74+C75+C76+C77+C78+C79+C80</f>
        <v>5097500</v>
      </c>
      <c r="D70" s="45">
        <f>D71+D72+D73+D74+D75+D76+D77+D78+D79+D80</f>
        <v>3656927.5100000002</v>
      </c>
      <c r="E70" s="13">
        <f t="shared" si="3"/>
        <v>0.71739627464443356</v>
      </c>
    </row>
    <row r="71" spans="1:5" s="4" customFormat="1" ht="15" customHeight="1" x14ac:dyDescent="0.25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customHeight="1" x14ac:dyDescent="0.25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customHeight="1" x14ac:dyDescent="0.25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customHeight="1" x14ac:dyDescent="0.25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customHeight="1" x14ac:dyDescent="0.25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customHeight="1" x14ac:dyDescent="0.25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customHeight="1" x14ac:dyDescent="0.25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customHeight="1" x14ac:dyDescent="0.25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customHeight="1" x14ac:dyDescent="0.25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customHeight="1" x14ac:dyDescent="0.25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customHeight="1" x14ac:dyDescent="0.2">
      <c r="A81" s="25" t="s">
        <v>25</v>
      </c>
      <c r="B81" s="26" t="s">
        <v>78</v>
      </c>
      <c r="C81" s="23">
        <f>C82+C83+C84+C85+C86+C87+C88+C89+C90+C91</f>
        <v>6905420</v>
      </c>
      <c r="D81" s="45">
        <f>D82+D83+D84+D85+D86+D87+D88+D89+D90+D91</f>
        <v>4959843.8900000006</v>
      </c>
      <c r="E81" s="13">
        <f t="shared" si="3"/>
        <v>0.71825376153803833</v>
      </c>
    </row>
    <row r="82" spans="1:5" s="4" customFormat="1" ht="15" customHeight="1" x14ac:dyDescent="0.25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customHeight="1" x14ac:dyDescent="0.25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customHeight="1" x14ac:dyDescent="0.25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customHeight="1" x14ac:dyDescent="0.25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customHeight="1" x14ac:dyDescent="0.25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customHeight="1" x14ac:dyDescent="0.25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customHeight="1" x14ac:dyDescent="0.25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customHeight="1" x14ac:dyDescent="0.25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customHeight="1" x14ac:dyDescent="0.25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customHeight="1" x14ac:dyDescent="0.25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customHeight="1" x14ac:dyDescent="0.2">
      <c r="A92" s="25" t="s">
        <v>25</v>
      </c>
      <c r="B92" s="26" t="s">
        <v>79</v>
      </c>
      <c r="C92" s="23">
        <f>C93+C94+C95+C96+C97+C98+C99+C100+C101+C102</f>
        <v>4192000</v>
      </c>
      <c r="D92" s="45">
        <f>D93+D94+D95+D96+D97+D98+D99+D100+D101+D102</f>
        <v>2708500.78</v>
      </c>
      <c r="E92" s="13">
        <f t="shared" si="3"/>
        <v>0.64611182729007632</v>
      </c>
    </row>
    <row r="93" spans="1:5" s="4" customFormat="1" ht="15" customHeight="1" x14ac:dyDescent="0.25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customHeight="1" x14ac:dyDescent="0.25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customHeight="1" x14ac:dyDescent="0.25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customHeight="1" x14ac:dyDescent="0.25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customHeight="1" x14ac:dyDescent="0.25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customHeight="1" x14ac:dyDescent="0.25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customHeight="1" x14ac:dyDescent="0.25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customHeight="1" x14ac:dyDescent="0.25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customHeight="1" x14ac:dyDescent="0.25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customHeight="1" x14ac:dyDescent="0.25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45">
        <f>D104</f>
        <v>43050</v>
      </c>
      <c r="E103" s="13">
        <f t="shared" si="3"/>
        <v>1</v>
      </c>
    </row>
    <row r="104" spans="1:5" s="4" customFormat="1" ht="30.75" customHeight="1" x14ac:dyDescent="0.25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45">
        <f>D106</f>
        <v>1222450</v>
      </c>
      <c r="E105" s="13">
        <f t="shared" si="3"/>
        <v>0.55314479638009051</v>
      </c>
    </row>
    <row r="106" spans="1:5" s="4" customFormat="1" ht="15" customHeight="1" x14ac:dyDescent="0.25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45">
        <f>D108+D109</f>
        <v>17472</v>
      </c>
      <c r="E107" s="13">
        <f t="shared" si="3"/>
        <v>0.10788514973757332</v>
      </c>
    </row>
    <row r="108" spans="1:5" s="4" customFormat="1" ht="15" customHeight="1" x14ac:dyDescent="0.25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 x14ac:dyDescent="0.25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45">
        <f>D111</f>
        <v>0</v>
      </c>
      <c r="E110" s="13">
        <f t="shared" si="3"/>
        <v>0</v>
      </c>
    </row>
    <row r="111" spans="1:5" s="4" customFormat="1" ht="14.2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45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 x14ac:dyDescent="0.25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 x14ac:dyDescent="0.25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 x14ac:dyDescent="0.25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 x14ac:dyDescent="0.25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 x14ac:dyDescent="0.25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 x14ac:dyDescent="0.25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45">
        <f>D120+D121+D122</f>
        <v>481813.16000000003</v>
      </c>
      <c r="E119" s="13">
        <f t="shared" si="3"/>
        <v>0.43444556053488187</v>
      </c>
    </row>
    <row r="120" spans="1:5" s="4" customFormat="1" ht="15" customHeight="1" x14ac:dyDescent="0.25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 x14ac:dyDescent="0.25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 x14ac:dyDescent="0.25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45">
        <f>D124</f>
        <v>76000</v>
      </c>
      <c r="E123" s="13">
        <f t="shared" si="3"/>
        <v>0.54285714285714282</v>
      </c>
    </row>
    <row r="124" spans="1:5" s="4" customFormat="1" ht="28.5" customHeight="1" x14ac:dyDescent="0.25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45">
        <f>D126+D127</f>
        <v>1050441.23</v>
      </c>
      <c r="E125" s="13">
        <f t="shared" si="3"/>
        <v>0.73481631362497712</v>
      </c>
    </row>
    <row r="126" spans="1:5" s="4" customFormat="1" ht="15" customHeight="1" x14ac:dyDescent="0.25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31.5" customHeight="1" x14ac:dyDescent="0.25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45">
        <f>D129+D130+D131</f>
        <v>6907124.0499999998</v>
      </c>
      <c r="E128" s="13">
        <f t="shared" si="3"/>
        <v>0.96938010329389634</v>
      </c>
    </row>
    <row r="129" spans="1:5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 x14ac:dyDescent="0.25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45">
        <f>D133</f>
        <v>440212.44</v>
      </c>
      <c r="E132" s="13">
        <f t="shared" si="3"/>
        <v>0.54347214814814815</v>
      </c>
    </row>
    <row r="133" spans="1:5" s="4" customFormat="1" ht="1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45">
        <f>D135+D136+D137</f>
        <v>13876764.09</v>
      </c>
      <c r="E134" s="13">
        <f t="shared" si="4"/>
        <v>0.88026516178961323</v>
      </c>
    </row>
    <row r="135" spans="1:5" s="4" customFormat="1" ht="15" customHeight="1" x14ac:dyDescent="0.25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 x14ac:dyDescent="0.25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 x14ac:dyDescent="0.25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45">
        <f>D139</f>
        <v>0</v>
      </c>
      <c r="E138" s="13">
        <f t="shared" si="4"/>
        <v>0</v>
      </c>
    </row>
    <row r="139" spans="1:5" s="4" customFormat="1" ht="15" customHeight="1" x14ac:dyDescent="0.25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15" customHeight="1" x14ac:dyDescent="0.25">
      <c r="A140" s="9" t="s">
        <v>61</v>
      </c>
      <c r="B140" s="21" t="s">
        <v>62</v>
      </c>
      <c r="C140" s="23">
        <f>C141</f>
        <v>655000</v>
      </c>
      <c r="D140" s="45">
        <f>D141</f>
        <v>488888.62</v>
      </c>
      <c r="E140" s="13">
        <f t="shared" si="4"/>
        <v>0.74639483969465648</v>
      </c>
    </row>
    <row r="141" spans="1:5" s="4" customFormat="1" ht="15" customHeight="1" x14ac:dyDescent="0.25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15" customHeight="1" x14ac:dyDescent="0.25">
      <c r="A142" s="9" t="s">
        <v>63</v>
      </c>
      <c r="B142" s="21" t="s">
        <v>64</v>
      </c>
      <c r="C142" s="23">
        <f>C143</f>
        <v>64654</v>
      </c>
      <c r="D142" s="45">
        <f>D143</f>
        <v>0</v>
      </c>
      <c r="E142" s="13">
        <f t="shared" si="4"/>
        <v>0</v>
      </c>
    </row>
    <row r="143" spans="1:5" s="4" customFormat="1" ht="15" customHeight="1" x14ac:dyDescent="0.25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45">
        <f>D145+D146+D147+D148</f>
        <v>1452462.15</v>
      </c>
      <c r="E144" s="13">
        <f t="shared" si="4"/>
        <v>0.4720844248708031</v>
      </c>
    </row>
    <row r="145" spans="1:5" s="4" customFormat="1" ht="15" customHeight="1" x14ac:dyDescent="0.25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 x14ac:dyDescent="0.25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 x14ac:dyDescent="0.25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 x14ac:dyDescent="0.25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47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 x14ac:dyDescent="0.25">
      <c r="A150" s="66"/>
      <c r="B150" s="66"/>
      <c r="C150" s="67"/>
      <c r="D150" s="67"/>
      <c r="E150" s="14"/>
    </row>
    <row r="151" spans="1:5" ht="17.25" customHeight="1" x14ac:dyDescent="0.25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1"/>
  <sheetViews>
    <sheetView showGridLines="0" view="pageBreakPreview" topLeftCell="A7" zoomScale="60" zoomScaleNormal="100" workbookViewId="0">
      <selection activeCell="B111" sqref="B111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style="48" customWidth="1"/>
    <col min="5" max="5" width="12.42578125" style="15" customWidth="1"/>
  </cols>
  <sheetData>
    <row r="1" spans="1:5" s="1" customFormat="1" ht="19.5" customHeight="1" x14ac:dyDescent="0.3">
      <c r="A1" s="64" t="s">
        <v>69</v>
      </c>
      <c r="B1" s="64"/>
      <c r="C1" s="64"/>
      <c r="D1" s="64"/>
      <c r="E1" s="64"/>
    </row>
    <row r="2" spans="1:5" s="1" customFormat="1" ht="18" customHeight="1" x14ac:dyDescent="0.3">
      <c r="A2" s="65" t="s">
        <v>0</v>
      </c>
      <c r="B2" s="65"/>
      <c r="C2" s="65"/>
      <c r="D2" s="65"/>
      <c r="E2" s="65"/>
    </row>
    <row r="3" spans="1:5" s="5" customFormat="1" ht="46.5" customHeight="1" x14ac:dyDescent="0.25">
      <c r="A3" s="2" t="s">
        <v>1</v>
      </c>
      <c r="B3" s="2" t="s">
        <v>2</v>
      </c>
      <c r="C3" s="2" t="s">
        <v>70</v>
      </c>
      <c r="D3" s="46" t="s">
        <v>71</v>
      </c>
      <c r="E3" s="12" t="s">
        <v>72</v>
      </c>
    </row>
    <row r="4" spans="1:5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45">
        <f>D5+D6+D7+D8+D9+D10+D11+D12+D13+D14</f>
        <v>9524032.6900000051</v>
      </c>
      <c r="E4" s="13">
        <f>D4/C4</f>
        <v>0.65103090636260941</v>
      </c>
    </row>
    <row r="5" spans="1:5" s="4" customFormat="1" ht="15" customHeight="1" x14ac:dyDescent="0.25">
      <c r="A5" s="8" t="s">
        <v>5</v>
      </c>
      <c r="B5" s="11" t="s">
        <v>6</v>
      </c>
      <c r="C5" s="17">
        <v>9354800</v>
      </c>
      <c r="D5" s="44">
        <v>6494224.3600000003</v>
      </c>
      <c r="E5" s="13">
        <f t="shared" ref="E5:E68" si="0">D5/C5</f>
        <v>0.6942130628126737</v>
      </c>
    </row>
    <row r="6" spans="1:5" s="4" customFormat="1" ht="15" customHeight="1" x14ac:dyDescent="0.25">
      <c r="A6" s="8" t="s">
        <v>7</v>
      </c>
      <c r="B6" s="11" t="s">
        <v>8</v>
      </c>
      <c r="C6" s="17">
        <v>2058200</v>
      </c>
      <c r="D6" s="44">
        <v>1454069.83</v>
      </c>
      <c r="E6" s="13">
        <f t="shared" si="0"/>
        <v>0.70647645029637551</v>
      </c>
    </row>
    <row r="7" spans="1:5" s="4" customFormat="1" ht="15" customHeight="1" x14ac:dyDescent="0.25">
      <c r="A7" s="8" t="s">
        <v>9</v>
      </c>
      <c r="B7" s="11" t="s">
        <v>10</v>
      </c>
      <c r="C7" s="17">
        <v>1174156</v>
      </c>
      <c r="D7" s="44">
        <v>810160.27</v>
      </c>
      <c r="E7" s="13">
        <f t="shared" si="0"/>
        <v>0.68999372315092711</v>
      </c>
    </row>
    <row r="8" spans="1:5" s="4" customFormat="1" ht="15" customHeight="1" x14ac:dyDescent="0.25">
      <c r="A8" s="8" t="s">
        <v>11</v>
      </c>
      <c r="B8" s="11" t="s">
        <v>12</v>
      </c>
      <c r="C8" s="17">
        <v>642200</v>
      </c>
      <c r="D8" s="44">
        <v>337494.22</v>
      </c>
      <c r="E8" s="13">
        <f t="shared" si="0"/>
        <v>0.52552821550918716</v>
      </c>
    </row>
    <row r="9" spans="1:5" s="4" customFormat="1" ht="15" customHeight="1" x14ac:dyDescent="0.25">
      <c r="A9" s="8" t="s">
        <v>13</v>
      </c>
      <c r="B9" s="11" t="s">
        <v>14</v>
      </c>
      <c r="C9" s="17">
        <v>10000</v>
      </c>
      <c r="D9" s="44">
        <v>8890.48</v>
      </c>
      <c r="E9" s="13">
        <f t="shared" si="0"/>
        <v>0.88904799999999995</v>
      </c>
    </row>
    <row r="10" spans="1:5" s="4" customFormat="1" ht="15" customHeight="1" x14ac:dyDescent="0.25">
      <c r="A10" s="8" t="s">
        <v>15</v>
      </c>
      <c r="B10" s="11" t="s">
        <v>16</v>
      </c>
      <c r="C10" s="17">
        <v>12000</v>
      </c>
      <c r="D10" s="44">
        <v>2260.96</v>
      </c>
      <c r="E10" s="13">
        <f t="shared" si="0"/>
        <v>0.18841333333333335</v>
      </c>
    </row>
    <row r="11" spans="1:5" s="4" customFormat="1" ht="15" customHeight="1" x14ac:dyDescent="0.25">
      <c r="A11" s="8" t="s">
        <v>17</v>
      </c>
      <c r="B11" s="11" t="s">
        <v>18</v>
      </c>
      <c r="C11" s="17">
        <v>600000</v>
      </c>
      <c r="D11" s="44">
        <v>124304.97</v>
      </c>
      <c r="E11" s="13">
        <f t="shared" si="0"/>
        <v>0.20717495</v>
      </c>
    </row>
    <row r="12" spans="1:5" s="4" customFormat="1" ht="15" customHeight="1" x14ac:dyDescent="0.25">
      <c r="A12" s="8" t="s">
        <v>19</v>
      </c>
      <c r="B12" s="11" t="s">
        <v>20</v>
      </c>
      <c r="C12" s="17">
        <v>600000</v>
      </c>
      <c r="D12" s="44">
        <v>194332.88</v>
      </c>
      <c r="E12" s="13">
        <f t="shared" si="0"/>
        <v>0.32388813333333333</v>
      </c>
    </row>
    <row r="13" spans="1:5" s="4" customFormat="1" ht="27.75" customHeight="1" x14ac:dyDescent="0.25">
      <c r="A13" s="8" t="s">
        <v>21</v>
      </c>
      <c r="B13" s="11" t="s">
        <v>22</v>
      </c>
      <c r="C13" s="17">
        <v>17800</v>
      </c>
      <c r="D13" s="44">
        <v>7800</v>
      </c>
      <c r="E13" s="13">
        <f t="shared" si="0"/>
        <v>0.43820224719101125</v>
      </c>
    </row>
    <row r="14" spans="1:5" s="4" customFormat="1" ht="15" customHeight="1" x14ac:dyDescent="0.25">
      <c r="A14" s="8" t="s">
        <v>23</v>
      </c>
      <c r="B14" s="11" t="s">
        <v>24</v>
      </c>
      <c r="C14" s="17">
        <v>160000</v>
      </c>
      <c r="D14" s="44">
        <v>90494.720000000001</v>
      </c>
      <c r="E14" s="13">
        <f t="shared" si="0"/>
        <v>0.56559199999999998</v>
      </c>
    </row>
    <row r="15" spans="1:5" s="52" customFormat="1" ht="15" customHeight="1" x14ac:dyDescent="0.25">
      <c r="A15" s="49" t="s">
        <v>25</v>
      </c>
      <c r="B15" s="50" t="s">
        <v>26</v>
      </c>
      <c r="C15" s="45">
        <f>C26+C37+C48+C59+C70+C81+C92</f>
        <v>33325191</v>
      </c>
      <c r="D15" s="45">
        <f>D26+D37+D48+D59+D70+D81+D92</f>
        <v>24135916.210000001</v>
      </c>
      <c r="E15" s="51">
        <f t="shared" si="0"/>
        <v>0.72425439992226903</v>
      </c>
    </row>
    <row r="16" spans="1:5" s="52" customFormat="1" ht="15" customHeight="1" x14ac:dyDescent="0.25">
      <c r="A16" s="53" t="s">
        <v>5</v>
      </c>
      <c r="B16" s="54" t="s">
        <v>6</v>
      </c>
      <c r="C16" s="55">
        <f>C27+C38+C49+C60+C71+C82+C93</f>
        <v>20438600</v>
      </c>
      <c r="D16" s="43">
        <f>D27+D38+D49+D60+D71+D82+D93</f>
        <v>15567310.539999999</v>
      </c>
      <c r="E16" s="51">
        <f t="shared" si="0"/>
        <v>0.76166227334553238</v>
      </c>
    </row>
    <row r="17" spans="1:5" s="52" customFormat="1" ht="15" customHeight="1" x14ac:dyDescent="0.25">
      <c r="A17" s="53" t="s">
        <v>7</v>
      </c>
      <c r="B17" s="54" t="s">
        <v>8</v>
      </c>
      <c r="C17" s="55">
        <f>C28+C39+C50+C61+C72+C83+C94</f>
        <v>4540580</v>
      </c>
      <c r="D17" s="43">
        <f t="shared" ref="D17:D25" si="1">D28+D39+D50+D61+D72+D83+D94</f>
        <v>3440318.5</v>
      </c>
      <c r="E17" s="51">
        <f t="shared" si="0"/>
        <v>0.75768260882970895</v>
      </c>
    </row>
    <row r="18" spans="1:5" s="52" customFormat="1" ht="15" customHeight="1" x14ac:dyDescent="0.25">
      <c r="A18" s="53" t="s">
        <v>9</v>
      </c>
      <c r="B18" s="54" t="s">
        <v>10</v>
      </c>
      <c r="C18" s="55">
        <f t="shared" ref="C18:C25" si="2">C29+C40+C51+C62+C73+C84+C95</f>
        <v>762481</v>
      </c>
      <c r="D18" s="43">
        <f t="shared" si="1"/>
        <v>429165.38999999996</v>
      </c>
      <c r="E18" s="51">
        <f t="shared" si="0"/>
        <v>0.56285388094916455</v>
      </c>
    </row>
    <row r="19" spans="1:5" s="52" customFormat="1" ht="15" customHeight="1" x14ac:dyDescent="0.25">
      <c r="A19" s="53" t="s">
        <v>27</v>
      </c>
      <c r="B19" s="54" t="s">
        <v>28</v>
      </c>
      <c r="C19" s="55">
        <f t="shared" si="2"/>
        <v>39000</v>
      </c>
      <c r="D19" s="43">
        <f t="shared" si="1"/>
        <v>13782.65</v>
      </c>
      <c r="E19" s="51">
        <f t="shared" si="0"/>
        <v>0.35340128205128202</v>
      </c>
    </row>
    <row r="20" spans="1:5" s="52" customFormat="1" ht="15" customHeight="1" x14ac:dyDescent="0.25">
      <c r="A20" s="53" t="s">
        <v>29</v>
      </c>
      <c r="B20" s="54" t="s">
        <v>30</v>
      </c>
      <c r="C20" s="55">
        <f t="shared" si="2"/>
        <v>3038420</v>
      </c>
      <c r="D20" s="43">
        <f t="shared" si="1"/>
        <v>1633239.8499999999</v>
      </c>
      <c r="E20" s="51">
        <f t="shared" si="0"/>
        <v>0.53752932445152413</v>
      </c>
    </row>
    <row r="21" spans="1:5" s="52" customFormat="1" ht="15" customHeight="1" x14ac:dyDescent="0.25">
      <c r="A21" s="53" t="s">
        <v>11</v>
      </c>
      <c r="B21" s="54" t="s">
        <v>12</v>
      </c>
      <c r="C21" s="55">
        <f t="shared" si="2"/>
        <v>1038620</v>
      </c>
      <c r="D21" s="43">
        <f t="shared" si="1"/>
        <v>744265.08000000007</v>
      </c>
      <c r="E21" s="51">
        <f t="shared" si="0"/>
        <v>0.71659036028576384</v>
      </c>
    </row>
    <row r="22" spans="1:5" s="52" customFormat="1" ht="15" customHeight="1" x14ac:dyDescent="0.25">
      <c r="A22" s="53" t="s">
        <v>13</v>
      </c>
      <c r="B22" s="54" t="s">
        <v>14</v>
      </c>
      <c r="C22" s="55">
        <f t="shared" si="2"/>
        <v>23600</v>
      </c>
      <c r="D22" s="43">
        <f t="shared" si="1"/>
        <v>4280</v>
      </c>
      <c r="E22" s="51">
        <f t="shared" si="0"/>
        <v>0.18135593220338983</v>
      </c>
    </row>
    <row r="23" spans="1:5" s="52" customFormat="1" ht="15" customHeight="1" x14ac:dyDescent="0.25">
      <c r="A23" s="53" t="s">
        <v>15</v>
      </c>
      <c r="B23" s="54" t="s">
        <v>16</v>
      </c>
      <c r="C23" s="55">
        <f t="shared" si="2"/>
        <v>192900</v>
      </c>
      <c r="D23" s="43">
        <f t="shared" si="1"/>
        <v>93104.58</v>
      </c>
      <c r="E23" s="51">
        <f t="shared" si="0"/>
        <v>0.48265723172628305</v>
      </c>
    </row>
    <row r="24" spans="1:5" s="52" customFormat="1" ht="15" customHeight="1" x14ac:dyDescent="0.25">
      <c r="A24" s="53" t="s">
        <v>17</v>
      </c>
      <c r="B24" s="54" t="s">
        <v>18</v>
      </c>
      <c r="C24" s="55">
        <f t="shared" si="2"/>
        <v>713400</v>
      </c>
      <c r="D24" s="43">
        <f t="shared" si="1"/>
        <v>412608.93</v>
      </c>
      <c r="E24" s="51">
        <f t="shared" si="0"/>
        <v>0.57836968040370063</v>
      </c>
    </row>
    <row r="25" spans="1:5" s="52" customFormat="1" ht="15" customHeight="1" x14ac:dyDescent="0.25">
      <c r="A25" s="53" t="s">
        <v>19</v>
      </c>
      <c r="B25" s="54" t="s">
        <v>20</v>
      </c>
      <c r="C25" s="55">
        <f t="shared" si="2"/>
        <v>2537590</v>
      </c>
      <c r="D25" s="43">
        <f t="shared" si="1"/>
        <v>1797840.6900000002</v>
      </c>
      <c r="E25" s="51">
        <f t="shared" si="0"/>
        <v>0.70848351782596886</v>
      </c>
    </row>
    <row r="26" spans="1:5" s="27" customFormat="1" ht="15" hidden="1" customHeight="1" x14ac:dyDescent="0.2">
      <c r="A26" s="19" t="s">
        <v>25</v>
      </c>
      <c r="B26" s="22" t="s">
        <v>73</v>
      </c>
      <c r="C26" s="23">
        <f>C27+C28+C29+C30+C31+C32+C33+C34+C35+C36</f>
        <v>1762300</v>
      </c>
      <c r="D26" s="45">
        <f>D27+D28+D29+D30+D31+D32+D33+D34+D35+D36</f>
        <v>1182439.1499999999</v>
      </c>
      <c r="E26" s="13">
        <f t="shared" si="0"/>
        <v>0.67096359870623612</v>
      </c>
    </row>
    <row r="27" spans="1:5" s="4" customFormat="1" ht="15" hidden="1" customHeight="1" x14ac:dyDescent="0.25">
      <c r="A27" s="18" t="s">
        <v>5</v>
      </c>
      <c r="B27" s="20" t="s">
        <v>6</v>
      </c>
      <c r="C27" s="17">
        <v>1066000</v>
      </c>
      <c r="D27" s="43">
        <v>744177.13</v>
      </c>
      <c r="E27" s="13">
        <f t="shared" si="0"/>
        <v>0.69810237335834902</v>
      </c>
    </row>
    <row r="28" spans="1:5" s="4" customFormat="1" ht="15" hidden="1" customHeight="1" x14ac:dyDescent="0.25">
      <c r="A28" s="18" t="s">
        <v>7</v>
      </c>
      <c r="B28" s="20" t="s">
        <v>8</v>
      </c>
      <c r="C28" s="17">
        <v>234550</v>
      </c>
      <c r="D28" s="43">
        <v>164959.63</v>
      </c>
      <c r="E28" s="13">
        <f t="shared" si="0"/>
        <v>0.7033026220422085</v>
      </c>
    </row>
    <row r="29" spans="1:5" s="4" customFormat="1" ht="15" hidden="1" customHeight="1" x14ac:dyDescent="0.25">
      <c r="A29" s="18" t="s">
        <v>9</v>
      </c>
      <c r="B29" s="20" t="s">
        <v>10</v>
      </c>
      <c r="C29" s="17">
        <v>84250</v>
      </c>
      <c r="D29" s="43">
        <v>18125.900000000001</v>
      </c>
      <c r="E29" s="13">
        <f t="shared" si="0"/>
        <v>0.21514421364985165</v>
      </c>
    </row>
    <row r="30" spans="1:5" s="4" customFormat="1" ht="15" hidden="1" customHeight="1" x14ac:dyDescent="0.25">
      <c r="A30" s="18" t="s">
        <v>27</v>
      </c>
      <c r="B30" s="20" t="s">
        <v>28</v>
      </c>
      <c r="C30" s="17">
        <v>5000</v>
      </c>
      <c r="D30" s="43">
        <v>0</v>
      </c>
      <c r="E30" s="13">
        <f t="shared" si="0"/>
        <v>0</v>
      </c>
    </row>
    <row r="31" spans="1:5" s="4" customFormat="1" ht="15" hidden="1" customHeight="1" x14ac:dyDescent="0.25">
      <c r="A31" s="18" t="s">
        <v>29</v>
      </c>
      <c r="B31" s="20" t="s">
        <v>30</v>
      </c>
      <c r="C31" s="17">
        <v>130000</v>
      </c>
      <c r="D31" s="43">
        <v>83000.039999999994</v>
      </c>
      <c r="E31" s="13">
        <f t="shared" si="0"/>
        <v>0.63846184615384616</v>
      </c>
    </row>
    <row r="32" spans="1:5" s="4" customFormat="1" ht="15" hidden="1" customHeight="1" x14ac:dyDescent="0.25">
      <c r="A32" s="18" t="s">
        <v>11</v>
      </c>
      <c r="B32" s="20" t="s">
        <v>12</v>
      </c>
      <c r="C32" s="17">
        <v>51000</v>
      </c>
      <c r="D32" s="43">
        <v>31074.78</v>
      </c>
      <c r="E32" s="13">
        <f t="shared" si="0"/>
        <v>0.60930941176470588</v>
      </c>
    </row>
    <row r="33" spans="1:5" s="4" customFormat="1" ht="15" hidden="1" customHeight="1" x14ac:dyDescent="0.25">
      <c r="A33" s="18" t="s">
        <v>13</v>
      </c>
      <c r="B33" s="20" t="s">
        <v>14</v>
      </c>
      <c r="C33" s="17">
        <v>3000</v>
      </c>
      <c r="D33" s="43">
        <v>1666</v>
      </c>
      <c r="E33" s="13">
        <f t="shared" si="0"/>
        <v>0.55533333333333335</v>
      </c>
    </row>
    <row r="34" spans="1:5" s="4" customFormat="1" ht="15" hidden="1" customHeight="1" x14ac:dyDescent="0.25">
      <c r="A34" s="18" t="s">
        <v>15</v>
      </c>
      <c r="B34" s="20" t="s">
        <v>16</v>
      </c>
      <c r="C34" s="17">
        <v>4500</v>
      </c>
      <c r="D34" s="43">
        <v>2562.8200000000002</v>
      </c>
      <c r="E34" s="13">
        <f t="shared" si="0"/>
        <v>0.56951555555555555</v>
      </c>
    </row>
    <row r="35" spans="1:5" s="4" customFormat="1" ht="15" hidden="1" customHeight="1" x14ac:dyDescent="0.25">
      <c r="A35" s="18" t="s">
        <v>17</v>
      </c>
      <c r="B35" s="20" t="s">
        <v>18</v>
      </c>
      <c r="C35" s="17">
        <v>30000</v>
      </c>
      <c r="D35" s="43">
        <v>18683.48</v>
      </c>
      <c r="E35" s="13">
        <f t="shared" si="0"/>
        <v>0.62278266666666671</v>
      </c>
    </row>
    <row r="36" spans="1:5" s="4" customFormat="1" ht="15" hidden="1" customHeight="1" x14ac:dyDescent="0.25">
      <c r="A36" s="18" t="s">
        <v>19</v>
      </c>
      <c r="B36" s="20" t="s">
        <v>20</v>
      </c>
      <c r="C36" s="17">
        <v>154000</v>
      </c>
      <c r="D36" s="43">
        <v>118189.37</v>
      </c>
      <c r="E36" s="13">
        <f t="shared" si="0"/>
        <v>0.76746344155844148</v>
      </c>
    </row>
    <row r="37" spans="1:5" s="27" customFormat="1" ht="15" hidden="1" customHeight="1" x14ac:dyDescent="0.2">
      <c r="A37" s="25" t="s">
        <v>25</v>
      </c>
      <c r="B37" s="26" t="s">
        <v>74</v>
      </c>
      <c r="C37" s="23">
        <f>C38+C39+C40+C41+C42+C43+C44+C45+C46+C47</f>
        <v>7300271</v>
      </c>
      <c r="D37" s="45">
        <f>D38+D39+D40+D41+D42+D43+D44+D45+D46+D47</f>
        <v>5264613.63</v>
      </c>
      <c r="E37" s="13">
        <f t="shared" si="0"/>
        <v>0.72115317773819632</v>
      </c>
    </row>
    <row r="38" spans="1:5" s="4" customFormat="1" ht="15" hidden="1" customHeight="1" x14ac:dyDescent="0.25">
      <c r="A38" s="18" t="s">
        <v>5</v>
      </c>
      <c r="B38" s="20" t="s">
        <v>6</v>
      </c>
      <c r="C38" s="17">
        <v>4509000</v>
      </c>
      <c r="D38" s="43">
        <v>3494271.27</v>
      </c>
      <c r="E38" s="13">
        <f t="shared" si="0"/>
        <v>0.7749548170326015</v>
      </c>
    </row>
    <row r="39" spans="1:5" s="4" customFormat="1" ht="15" hidden="1" customHeight="1" x14ac:dyDescent="0.25">
      <c r="A39" s="18" t="s">
        <v>7</v>
      </c>
      <c r="B39" s="20" t="s">
        <v>8</v>
      </c>
      <c r="C39" s="17">
        <v>1016000</v>
      </c>
      <c r="D39" s="43">
        <v>784843.27</v>
      </c>
      <c r="E39" s="13">
        <f t="shared" si="0"/>
        <v>0.772483533464567</v>
      </c>
    </row>
    <row r="40" spans="1:5" s="4" customFormat="1" ht="15" hidden="1" customHeight="1" x14ac:dyDescent="0.25">
      <c r="A40" s="18" t="s">
        <v>9</v>
      </c>
      <c r="B40" s="20" t="s">
        <v>10</v>
      </c>
      <c r="C40" s="17">
        <v>96000</v>
      </c>
      <c r="D40" s="43">
        <v>75413.41</v>
      </c>
      <c r="E40" s="13">
        <f t="shared" si="0"/>
        <v>0.78555635416666669</v>
      </c>
    </row>
    <row r="41" spans="1:5" s="4" customFormat="1" ht="15" hidden="1" customHeight="1" x14ac:dyDescent="0.25">
      <c r="A41" s="18" t="s">
        <v>27</v>
      </c>
      <c r="B41" s="20" t="s">
        <v>28</v>
      </c>
      <c r="C41" s="17">
        <v>5000</v>
      </c>
      <c r="D41" s="43">
        <v>0</v>
      </c>
      <c r="E41" s="13">
        <f t="shared" si="0"/>
        <v>0</v>
      </c>
    </row>
    <row r="42" spans="1:5" s="4" customFormat="1" ht="15" hidden="1" customHeight="1" x14ac:dyDescent="0.25">
      <c r="A42" s="18" t="s">
        <v>29</v>
      </c>
      <c r="B42" s="20" t="s">
        <v>30</v>
      </c>
      <c r="C42" s="17">
        <v>700000</v>
      </c>
      <c r="D42" s="43">
        <v>331195.13</v>
      </c>
      <c r="E42" s="13">
        <f t="shared" si="0"/>
        <v>0.4731359</v>
      </c>
    </row>
    <row r="43" spans="1:5" s="4" customFormat="1" ht="15" hidden="1" customHeight="1" x14ac:dyDescent="0.25">
      <c r="A43" s="18" t="s">
        <v>11</v>
      </c>
      <c r="B43" s="20" t="s">
        <v>12</v>
      </c>
      <c r="C43" s="17">
        <v>139271</v>
      </c>
      <c r="D43" s="43">
        <v>81952.259999999995</v>
      </c>
      <c r="E43" s="13">
        <f t="shared" si="0"/>
        <v>0.58843736312656614</v>
      </c>
    </row>
    <row r="44" spans="1:5" s="4" customFormat="1" ht="15" hidden="1" customHeight="1" x14ac:dyDescent="0.25">
      <c r="A44" s="18" t="s">
        <v>13</v>
      </c>
      <c r="B44" s="20" t="s">
        <v>14</v>
      </c>
      <c r="C44" s="17">
        <v>5000</v>
      </c>
      <c r="D44" s="43">
        <v>0</v>
      </c>
      <c r="E44" s="13">
        <f t="shared" si="0"/>
        <v>0</v>
      </c>
    </row>
    <row r="45" spans="1:5" s="4" customFormat="1" ht="15" hidden="1" customHeight="1" x14ac:dyDescent="0.25">
      <c r="A45" s="18" t="s">
        <v>15</v>
      </c>
      <c r="B45" s="20" t="s">
        <v>16</v>
      </c>
      <c r="C45" s="17">
        <v>50000</v>
      </c>
      <c r="D45" s="43">
        <v>27344.46</v>
      </c>
      <c r="E45" s="13">
        <f t="shared" si="0"/>
        <v>0.54688919999999996</v>
      </c>
    </row>
    <row r="46" spans="1:5" s="4" customFormat="1" ht="15" hidden="1" customHeight="1" x14ac:dyDescent="0.25">
      <c r="A46" s="18" t="s">
        <v>17</v>
      </c>
      <c r="B46" s="20" t="s">
        <v>18</v>
      </c>
      <c r="C46" s="17">
        <v>180000</v>
      </c>
      <c r="D46" s="43">
        <v>103290.33</v>
      </c>
      <c r="E46" s="13">
        <f t="shared" si="0"/>
        <v>0.57383516666666667</v>
      </c>
    </row>
    <row r="47" spans="1:5" s="4" customFormat="1" ht="15" hidden="1" customHeight="1" x14ac:dyDescent="0.25">
      <c r="A47" s="18" t="s">
        <v>19</v>
      </c>
      <c r="B47" s="20" t="s">
        <v>20</v>
      </c>
      <c r="C47" s="17">
        <v>600000</v>
      </c>
      <c r="D47" s="43">
        <v>366303.5</v>
      </c>
      <c r="E47" s="13">
        <f t="shared" si="0"/>
        <v>0.6105058333333333</v>
      </c>
    </row>
    <row r="48" spans="1:5" s="27" customFormat="1" ht="15" hidden="1" customHeight="1" x14ac:dyDescent="0.2">
      <c r="A48" s="25" t="s">
        <v>25</v>
      </c>
      <c r="B48" s="26" t="s">
        <v>75</v>
      </c>
      <c r="C48" s="23">
        <f>C49+C50+C51+C52+C53+C54+C55+C56+C57+C58</f>
        <v>4973800</v>
      </c>
      <c r="D48" s="45">
        <f>D49+D50+D51+D52+D53+D54+D55+D56+D57+D58</f>
        <v>3834024.6999999997</v>
      </c>
      <c r="E48" s="13">
        <f t="shared" si="0"/>
        <v>0.77084416341630135</v>
      </c>
    </row>
    <row r="49" spans="1:5" s="4" customFormat="1" ht="15" hidden="1" customHeight="1" x14ac:dyDescent="0.25">
      <c r="A49" s="18" t="s">
        <v>5</v>
      </c>
      <c r="B49" s="20" t="s">
        <v>6</v>
      </c>
      <c r="C49" s="17">
        <v>2864800</v>
      </c>
      <c r="D49" s="43">
        <v>2266561.0099999998</v>
      </c>
      <c r="E49" s="13">
        <f t="shared" si="0"/>
        <v>0.79117600181513537</v>
      </c>
    </row>
    <row r="50" spans="1:5" s="4" customFormat="1" ht="15" hidden="1" customHeight="1" x14ac:dyDescent="0.25">
      <c r="A50" s="18" t="s">
        <v>7</v>
      </c>
      <c r="B50" s="20" t="s">
        <v>8</v>
      </c>
      <c r="C50" s="17">
        <v>650300</v>
      </c>
      <c r="D50" s="43">
        <v>511274.86</v>
      </c>
      <c r="E50" s="13">
        <f t="shared" si="0"/>
        <v>0.78621383976626169</v>
      </c>
    </row>
    <row r="51" spans="1:5" s="4" customFormat="1" ht="15" hidden="1" customHeight="1" x14ac:dyDescent="0.25">
      <c r="A51" s="18" t="s">
        <v>9</v>
      </c>
      <c r="B51" s="20" t="s">
        <v>10</v>
      </c>
      <c r="C51" s="17">
        <v>249300</v>
      </c>
      <c r="D51" s="43">
        <v>207781.93</v>
      </c>
      <c r="E51" s="13">
        <f t="shared" si="0"/>
        <v>0.83346141195346968</v>
      </c>
    </row>
    <row r="52" spans="1:5" s="4" customFormat="1" ht="15" hidden="1" customHeight="1" x14ac:dyDescent="0.25">
      <c r="A52" s="18" t="s">
        <v>27</v>
      </c>
      <c r="B52" s="20" t="s">
        <v>28</v>
      </c>
      <c r="C52" s="17">
        <v>7000</v>
      </c>
      <c r="D52" s="43">
        <v>1993.75</v>
      </c>
      <c r="E52" s="13">
        <f t="shared" si="0"/>
        <v>0.28482142857142856</v>
      </c>
    </row>
    <row r="53" spans="1:5" s="4" customFormat="1" ht="15" hidden="1" customHeight="1" x14ac:dyDescent="0.25">
      <c r="A53" s="18" t="s">
        <v>29</v>
      </c>
      <c r="B53" s="20" t="s">
        <v>30</v>
      </c>
      <c r="C53" s="17">
        <v>529100</v>
      </c>
      <c r="D53" s="43">
        <v>344756.84</v>
      </c>
      <c r="E53" s="13">
        <f t="shared" si="0"/>
        <v>0.65159107919107928</v>
      </c>
    </row>
    <row r="54" spans="1:5" s="4" customFormat="1" ht="15" hidden="1" customHeight="1" x14ac:dyDescent="0.25">
      <c r="A54" s="18" t="s">
        <v>11</v>
      </c>
      <c r="B54" s="20" t="s">
        <v>12</v>
      </c>
      <c r="C54" s="17">
        <v>404700</v>
      </c>
      <c r="D54" s="43">
        <v>371754.95</v>
      </c>
      <c r="E54" s="13">
        <f t="shared" si="0"/>
        <v>0.91859389671361502</v>
      </c>
    </row>
    <row r="55" spans="1:5" s="4" customFormat="1" ht="15" hidden="1" customHeight="1" x14ac:dyDescent="0.25">
      <c r="A55" s="18" t="s">
        <v>13</v>
      </c>
      <c r="B55" s="20" t="s">
        <v>14</v>
      </c>
      <c r="C55" s="17">
        <v>4600</v>
      </c>
      <c r="D55" s="43">
        <v>0</v>
      </c>
      <c r="E55" s="13">
        <f t="shared" si="0"/>
        <v>0</v>
      </c>
    </row>
    <row r="56" spans="1:5" s="4" customFormat="1" ht="15" hidden="1" customHeight="1" x14ac:dyDescent="0.25">
      <c r="A56" s="18" t="s">
        <v>15</v>
      </c>
      <c r="B56" s="20" t="s">
        <v>16</v>
      </c>
      <c r="C56" s="17">
        <v>36000</v>
      </c>
      <c r="D56" s="43">
        <v>15308.05</v>
      </c>
      <c r="E56" s="13">
        <f t="shared" si="0"/>
        <v>0.42522361111111107</v>
      </c>
    </row>
    <row r="57" spans="1:5" s="4" customFormat="1" ht="15" hidden="1" customHeight="1" x14ac:dyDescent="0.25">
      <c r="A57" s="18" t="s">
        <v>17</v>
      </c>
      <c r="B57" s="20" t="s">
        <v>18</v>
      </c>
      <c r="C57" s="17">
        <v>54000</v>
      </c>
      <c r="D57" s="43">
        <v>27415.08</v>
      </c>
      <c r="E57" s="13">
        <f t="shared" si="0"/>
        <v>0.50768666666666673</v>
      </c>
    </row>
    <row r="58" spans="1:5" s="4" customFormat="1" ht="15" hidden="1" customHeight="1" x14ac:dyDescent="0.25">
      <c r="A58" s="18" t="s">
        <v>19</v>
      </c>
      <c r="B58" s="20" t="s">
        <v>20</v>
      </c>
      <c r="C58" s="17">
        <v>174000</v>
      </c>
      <c r="D58" s="43">
        <v>87178.23</v>
      </c>
      <c r="E58" s="13">
        <f t="shared" si="0"/>
        <v>0.50102431034482753</v>
      </c>
    </row>
    <row r="59" spans="1:5" s="27" customFormat="1" ht="15" hidden="1" customHeight="1" x14ac:dyDescent="0.2">
      <c r="A59" s="25" t="s">
        <v>25</v>
      </c>
      <c r="B59" s="26" t="s">
        <v>76</v>
      </c>
      <c r="C59" s="23">
        <f>C60+C61+C62+C63+C64+C65+C66+C67+C68+C69</f>
        <v>3093900</v>
      </c>
      <c r="D59" s="45">
        <f>D60+D61+D62+D63+D64+D65+D66+D67+D68+D69</f>
        <v>2529566.5499999993</v>
      </c>
      <c r="E59" s="13">
        <f t="shared" si="0"/>
        <v>0.81759803161058842</v>
      </c>
    </row>
    <row r="60" spans="1:5" s="4" customFormat="1" ht="15" hidden="1" customHeight="1" x14ac:dyDescent="0.25">
      <c r="A60" s="18" t="s">
        <v>5</v>
      </c>
      <c r="B60" s="20" t="s">
        <v>6</v>
      </c>
      <c r="C60" s="17">
        <v>1826200</v>
      </c>
      <c r="D60" s="43">
        <v>1567625.69</v>
      </c>
      <c r="E60" s="13">
        <f t="shared" si="0"/>
        <v>0.85840854780418352</v>
      </c>
    </row>
    <row r="61" spans="1:5" s="4" customFormat="1" ht="15" hidden="1" customHeight="1" x14ac:dyDescent="0.25">
      <c r="A61" s="18" t="s">
        <v>7</v>
      </c>
      <c r="B61" s="20" t="s">
        <v>8</v>
      </c>
      <c r="C61" s="17">
        <v>401720</v>
      </c>
      <c r="D61" s="43">
        <v>350032.91</v>
      </c>
      <c r="E61" s="13">
        <f t="shared" si="0"/>
        <v>0.87133553221149052</v>
      </c>
    </row>
    <row r="62" spans="1:5" s="4" customFormat="1" ht="15" hidden="1" customHeight="1" x14ac:dyDescent="0.25">
      <c r="A62" s="18" t="s">
        <v>9</v>
      </c>
      <c r="B62" s="20" t="s">
        <v>10</v>
      </c>
      <c r="C62" s="17">
        <v>108800</v>
      </c>
      <c r="D62" s="43">
        <v>79847.740000000005</v>
      </c>
      <c r="E62" s="13">
        <f t="shared" si="0"/>
        <v>0.73389466911764711</v>
      </c>
    </row>
    <row r="63" spans="1:5" s="4" customFormat="1" ht="15" hidden="1" customHeight="1" x14ac:dyDescent="0.25">
      <c r="A63" s="18" t="s">
        <v>27</v>
      </c>
      <c r="B63" s="20" t="s">
        <v>28</v>
      </c>
      <c r="C63" s="17">
        <v>10000</v>
      </c>
      <c r="D63" s="43">
        <v>3789</v>
      </c>
      <c r="E63" s="13">
        <f t="shared" si="0"/>
        <v>0.37890000000000001</v>
      </c>
    </row>
    <row r="64" spans="1:5" s="4" customFormat="1" ht="15" hidden="1" customHeight="1" x14ac:dyDescent="0.25">
      <c r="A64" s="18" t="s">
        <v>29</v>
      </c>
      <c r="B64" s="20" t="s">
        <v>30</v>
      </c>
      <c r="C64" s="17">
        <v>320000</v>
      </c>
      <c r="D64" s="43">
        <v>213620.98</v>
      </c>
      <c r="E64" s="13">
        <f t="shared" si="0"/>
        <v>0.66756556249999999</v>
      </c>
    </row>
    <row r="65" spans="1:5" s="4" customFormat="1" ht="15" hidden="1" customHeight="1" x14ac:dyDescent="0.25">
      <c r="A65" s="18" t="s">
        <v>11</v>
      </c>
      <c r="B65" s="20" t="s">
        <v>12</v>
      </c>
      <c r="C65" s="17">
        <v>127900</v>
      </c>
      <c r="D65" s="43">
        <v>70545.899999999994</v>
      </c>
      <c r="E65" s="13">
        <f t="shared" si="0"/>
        <v>0.55157075840500391</v>
      </c>
    </row>
    <row r="66" spans="1:5" s="4" customFormat="1" ht="15" hidden="1" customHeight="1" x14ac:dyDescent="0.25">
      <c r="A66" s="18" t="s">
        <v>13</v>
      </c>
      <c r="B66" s="20" t="s">
        <v>14</v>
      </c>
      <c r="C66" s="17">
        <v>3000</v>
      </c>
      <c r="D66" s="43">
        <v>1434</v>
      </c>
      <c r="E66" s="13">
        <f t="shared" si="0"/>
        <v>0.47799999999999998</v>
      </c>
    </row>
    <row r="67" spans="1:5" s="4" customFormat="1" ht="15" hidden="1" customHeight="1" x14ac:dyDescent="0.25">
      <c r="A67" s="18" t="s">
        <v>15</v>
      </c>
      <c r="B67" s="20" t="s">
        <v>16</v>
      </c>
      <c r="C67" s="17">
        <v>24000</v>
      </c>
      <c r="D67" s="43">
        <v>7677.28</v>
      </c>
      <c r="E67" s="13">
        <f t="shared" si="0"/>
        <v>0.31988666666666665</v>
      </c>
    </row>
    <row r="68" spans="1:5" s="4" customFormat="1" ht="15" hidden="1" customHeight="1" x14ac:dyDescent="0.25">
      <c r="A68" s="18" t="s">
        <v>17</v>
      </c>
      <c r="B68" s="20" t="s">
        <v>18</v>
      </c>
      <c r="C68" s="17">
        <v>41400</v>
      </c>
      <c r="D68" s="43">
        <v>27894.11</v>
      </c>
      <c r="E68" s="13">
        <f t="shared" si="0"/>
        <v>0.67377077294685994</v>
      </c>
    </row>
    <row r="69" spans="1:5" s="4" customFormat="1" ht="15" hidden="1" customHeight="1" x14ac:dyDescent="0.25">
      <c r="A69" s="18" t="s">
        <v>19</v>
      </c>
      <c r="B69" s="20" t="s">
        <v>20</v>
      </c>
      <c r="C69" s="17">
        <v>230880</v>
      </c>
      <c r="D69" s="43">
        <v>207098.94</v>
      </c>
      <c r="E69" s="13">
        <f t="shared" ref="E69:E132" si="3">D69/C69</f>
        <v>0.89699818087318084</v>
      </c>
    </row>
    <row r="70" spans="1:5" s="27" customFormat="1" ht="15" hidden="1" customHeight="1" x14ac:dyDescent="0.2">
      <c r="A70" s="25" t="s">
        <v>25</v>
      </c>
      <c r="B70" s="26" t="s">
        <v>77</v>
      </c>
      <c r="C70" s="23">
        <f>C71+C72+C73+C74+C75+C76+C77+C78+C79+C80</f>
        <v>5097500</v>
      </c>
      <c r="D70" s="45">
        <f>D71+D72+D73+D74+D75+D76+D77+D78+D79+D80</f>
        <v>3656927.5100000002</v>
      </c>
      <c r="E70" s="13">
        <f t="shared" si="3"/>
        <v>0.71739627464443356</v>
      </c>
    </row>
    <row r="71" spans="1:5" s="4" customFormat="1" ht="15" hidden="1" customHeight="1" x14ac:dyDescent="0.25">
      <c r="A71" s="18" t="s">
        <v>5</v>
      </c>
      <c r="B71" s="20" t="s">
        <v>6</v>
      </c>
      <c r="C71" s="17">
        <v>3141000</v>
      </c>
      <c r="D71" s="43">
        <v>2582801.94</v>
      </c>
      <c r="E71" s="13">
        <f t="shared" si="3"/>
        <v>0.82228651384909268</v>
      </c>
    </row>
    <row r="72" spans="1:5" s="4" customFormat="1" ht="15" hidden="1" customHeight="1" x14ac:dyDescent="0.25">
      <c r="A72" s="18" t="s">
        <v>7</v>
      </c>
      <c r="B72" s="20" t="s">
        <v>8</v>
      </c>
      <c r="C72" s="17">
        <v>691040</v>
      </c>
      <c r="D72" s="43">
        <v>543271.68999999994</v>
      </c>
      <c r="E72" s="13">
        <f t="shared" si="3"/>
        <v>0.78616533051632309</v>
      </c>
    </row>
    <row r="73" spans="1:5" s="4" customFormat="1" ht="15" hidden="1" customHeight="1" x14ac:dyDescent="0.25">
      <c r="A73" s="18" t="s">
        <v>9</v>
      </c>
      <c r="B73" s="20" t="s">
        <v>10</v>
      </c>
      <c r="C73" s="17">
        <v>91460</v>
      </c>
      <c r="D73" s="43">
        <v>27971.41</v>
      </c>
      <c r="E73" s="13">
        <f t="shared" si="3"/>
        <v>0.30583216706757055</v>
      </c>
    </row>
    <row r="74" spans="1:5" s="4" customFormat="1" ht="15" hidden="1" customHeight="1" x14ac:dyDescent="0.25">
      <c r="A74" s="18" t="s">
        <v>27</v>
      </c>
      <c r="B74" s="20" t="s">
        <v>28</v>
      </c>
      <c r="C74" s="17">
        <v>4000</v>
      </c>
      <c r="D74" s="43">
        <v>0</v>
      </c>
      <c r="E74" s="13">
        <f t="shared" si="3"/>
        <v>0</v>
      </c>
    </row>
    <row r="75" spans="1:5" s="4" customFormat="1" ht="15" hidden="1" customHeight="1" x14ac:dyDescent="0.25">
      <c r="A75" s="18" t="s">
        <v>29</v>
      </c>
      <c r="B75" s="20" t="s">
        <v>30</v>
      </c>
      <c r="C75" s="17">
        <v>495000</v>
      </c>
      <c r="D75" s="43">
        <v>119837.94</v>
      </c>
      <c r="E75" s="13">
        <f t="shared" si="3"/>
        <v>0.2420968484848485</v>
      </c>
    </row>
    <row r="76" spans="1:5" s="4" customFormat="1" ht="15" hidden="1" customHeight="1" x14ac:dyDescent="0.25">
      <c r="A76" s="18" t="s">
        <v>11</v>
      </c>
      <c r="B76" s="20" t="s">
        <v>12</v>
      </c>
      <c r="C76" s="17">
        <v>96000</v>
      </c>
      <c r="D76" s="43">
        <v>65915.16</v>
      </c>
      <c r="E76" s="13">
        <f t="shared" si="3"/>
        <v>0.68661625000000004</v>
      </c>
    </row>
    <row r="77" spans="1:5" s="4" customFormat="1" ht="15" hidden="1" customHeight="1" x14ac:dyDescent="0.25">
      <c r="A77" s="18" t="s">
        <v>13</v>
      </c>
      <c r="B77" s="20" t="s">
        <v>14</v>
      </c>
      <c r="C77" s="17">
        <v>5000</v>
      </c>
      <c r="D77" s="43">
        <v>0</v>
      </c>
      <c r="E77" s="13">
        <f t="shared" si="3"/>
        <v>0</v>
      </c>
    </row>
    <row r="78" spans="1:5" s="4" customFormat="1" ht="15" hidden="1" customHeight="1" x14ac:dyDescent="0.25">
      <c r="A78" s="18" t="s">
        <v>15</v>
      </c>
      <c r="B78" s="20" t="s">
        <v>16</v>
      </c>
      <c r="C78" s="17">
        <v>41000</v>
      </c>
      <c r="D78" s="43">
        <v>18786.62</v>
      </c>
      <c r="E78" s="13">
        <f t="shared" si="3"/>
        <v>0.45821024390243897</v>
      </c>
    </row>
    <row r="79" spans="1:5" s="4" customFormat="1" ht="15" hidden="1" customHeight="1" x14ac:dyDescent="0.25">
      <c r="A79" s="18" t="s">
        <v>17</v>
      </c>
      <c r="B79" s="20" t="s">
        <v>18</v>
      </c>
      <c r="C79" s="17">
        <v>93000</v>
      </c>
      <c r="D79" s="43">
        <v>63967.18</v>
      </c>
      <c r="E79" s="13">
        <f t="shared" si="3"/>
        <v>0.68781913978494624</v>
      </c>
    </row>
    <row r="80" spans="1:5" s="4" customFormat="1" ht="15" hidden="1" customHeight="1" x14ac:dyDescent="0.25">
      <c r="A80" s="18" t="s">
        <v>19</v>
      </c>
      <c r="B80" s="20" t="s">
        <v>20</v>
      </c>
      <c r="C80" s="17">
        <v>440000</v>
      </c>
      <c r="D80" s="43">
        <v>234375.57</v>
      </c>
      <c r="E80" s="13">
        <f t="shared" si="3"/>
        <v>0.53267175</v>
      </c>
    </row>
    <row r="81" spans="1:5" s="27" customFormat="1" ht="15" hidden="1" customHeight="1" x14ac:dyDescent="0.2">
      <c r="A81" s="25" t="s">
        <v>25</v>
      </c>
      <c r="B81" s="26" t="s">
        <v>78</v>
      </c>
      <c r="C81" s="23">
        <f>C82+C83+C84+C85+C86+C87+C88+C89+C90+C91</f>
        <v>6905420</v>
      </c>
      <c r="D81" s="45">
        <f>D82+D83+D84+D85+D86+D87+D88+D89+D90+D91</f>
        <v>4959843.8900000006</v>
      </c>
      <c r="E81" s="13">
        <f t="shared" si="3"/>
        <v>0.71825376153803833</v>
      </c>
    </row>
    <row r="82" spans="1:5" s="4" customFormat="1" ht="15" hidden="1" customHeight="1" x14ac:dyDescent="0.25">
      <c r="A82" s="18" t="s">
        <v>5</v>
      </c>
      <c r="B82" s="20" t="s">
        <v>6</v>
      </c>
      <c r="C82" s="17">
        <v>4451600</v>
      </c>
      <c r="D82" s="43">
        <v>3137544.99</v>
      </c>
      <c r="E82" s="13">
        <f t="shared" si="3"/>
        <v>0.70481287402282333</v>
      </c>
    </row>
    <row r="83" spans="1:5" s="4" customFormat="1" ht="15" hidden="1" customHeight="1" x14ac:dyDescent="0.25">
      <c r="A83" s="18" t="s">
        <v>7</v>
      </c>
      <c r="B83" s="20" t="s">
        <v>8</v>
      </c>
      <c r="C83" s="17">
        <v>979370</v>
      </c>
      <c r="D83" s="43">
        <v>691133.14</v>
      </c>
      <c r="E83" s="13">
        <f t="shared" si="3"/>
        <v>0.70569155681713758</v>
      </c>
    </row>
    <row r="84" spans="1:5" s="4" customFormat="1" ht="15" hidden="1" customHeight="1" x14ac:dyDescent="0.25">
      <c r="A84" s="18" t="s">
        <v>9</v>
      </c>
      <c r="B84" s="20" t="s">
        <v>10</v>
      </c>
      <c r="C84" s="17">
        <v>42671</v>
      </c>
      <c r="D84" s="43">
        <v>20025</v>
      </c>
      <c r="E84" s="13">
        <f t="shared" si="3"/>
        <v>0.46928827540952872</v>
      </c>
    </row>
    <row r="85" spans="1:5" s="4" customFormat="1" ht="15" hidden="1" customHeight="1" x14ac:dyDescent="0.25">
      <c r="A85" s="18" t="s">
        <v>27</v>
      </c>
      <c r="B85" s="20" t="s">
        <v>28</v>
      </c>
      <c r="C85" s="17">
        <v>2000</v>
      </c>
      <c r="D85" s="43">
        <v>1999.9</v>
      </c>
      <c r="E85" s="13">
        <f t="shared" si="3"/>
        <v>0.99995000000000001</v>
      </c>
    </row>
    <row r="86" spans="1:5" s="4" customFormat="1" ht="15" hidden="1" customHeight="1" x14ac:dyDescent="0.25">
      <c r="A86" s="18" t="s">
        <v>29</v>
      </c>
      <c r="B86" s="20" t="s">
        <v>30</v>
      </c>
      <c r="C86" s="17">
        <v>514320</v>
      </c>
      <c r="D86" s="43">
        <v>339051.62</v>
      </c>
      <c r="E86" s="13">
        <f t="shared" si="3"/>
        <v>0.65922309068284335</v>
      </c>
    </row>
    <row r="87" spans="1:5" s="4" customFormat="1" ht="15" hidden="1" customHeight="1" x14ac:dyDescent="0.25">
      <c r="A87" s="18" t="s">
        <v>11</v>
      </c>
      <c r="B87" s="20" t="s">
        <v>12</v>
      </c>
      <c r="C87" s="17">
        <v>139749</v>
      </c>
      <c r="D87" s="43">
        <v>80565.81</v>
      </c>
      <c r="E87" s="13">
        <f t="shared" si="3"/>
        <v>0.57650366013352505</v>
      </c>
    </row>
    <row r="88" spans="1:5" s="4" customFormat="1" ht="15" hidden="1" customHeight="1" x14ac:dyDescent="0.25">
      <c r="A88" s="18" t="s">
        <v>13</v>
      </c>
      <c r="B88" s="20" t="s">
        <v>14</v>
      </c>
      <c r="C88" s="17">
        <v>2000</v>
      </c>
      <c r="D88" s="43">
        <v>1180</v>
      </c>
      <c r="E88" s="13">
        <f t="shared" si="3"/>
        <v>0.59</v>
      </c>
    </row>
    <row r="89" spans="1:5" s="4" customFormat="1" ht="15" hidden="1" customHeight="1" x14ac:dyDescent="0.25">
      <c r="A89" s="18" t="s">
        <v>15</v>
      </c>
      <c r="B89" s="20" t="s">
        <v>16</v>
      </c>
      <c r="C89" s="17">
        <v>25000</v>
      </c>
      <c r="D89" s="43">
        <v>15660.69</v>
      </c>
      <c r="E89" s="13">
        <f t="shared" si="3"/>
        <v>0.62642759999999997</v>
      </c>
    </row>
    <row r="90" spans="1:5" s="4" customFormat="1" ht="15" hidden="1" customHeight="1" x14ac:dyDescent="0.25">
      <c r="A90" s="18" t="s">
        <v>17</v>
      </c>
      <c r="B90" s="20" t="s">
        <v>18</v>
      </c>
      <c r="C90" s="17">
        <v>155000</v>
      </c>
      <c r="D90" s="43">
        <v>91147.69</v>
      </c>
      <c r="E90" s="13">
        <f t="shared" si="3"/>
        <v>0.58804961290322577</v>
      </c>
    </row>
    <row r="91" spans="1:5" s="4" customFormat="1" ht="15" hidden="1" customHeight="1" x14ac:dyDescent="0.25">
      <c r="A91" s="18" t="s">
        <v>19</v>
      </c>
      <c r="B91" s="20" t="s">
        <v>20</v>
      </c>
      <c r="C91" s="17">
        <v>593710</v>
      </c>
      <c r="D91" s="43">
        <v>581535.05000000005</v>
      </c>
      <c r="E91" s="13">
        <f t="shared" si="3"/>
        <v>0.97949343955803347</v>
      </c>
    </row>
    <row r="92" spans="1:5" s="27" customFormat="1" ht="15" hidden="1" customHeight="1" x14ac:dyDescent="0.2">
      <c r="A92" s="25" t="s">
        <v>25</v>
      </c>
      <c r="B92" s="26" t="s">
        <v>79</v>
      </c>
      <c r="C92" s="23">
        <f>C93+C94+C95+C96+C97+C98+C99+C100+C101+C102</f>
        <v>4192000</v>
      </c>
      <c r="D92" s="45">
        <f>D93+D94+D95+D96+D97+D98+D99+D100+D101+D102</f>
        <v>2708500.78</v>
      </c>
      <c r="E92" s="13">
        <f t="shared" si="3"/>
        <v>0.64611182729007632</v>
      </c>
    </row>
    <row r="93" spans="1:5" s="4" customFormat="1" ht="15" hidden="1" customHeight="1" x14ac:dyDescent="0.25">
      <c r="A93" s="18" t="s">
        <v>5</v>
      </c>
      <c r="B93" s="20" t="s">
        <v>6</v>
      </c>
      <c r="C93" s="17">
        <v>2580000</v>
      </c>
      <c r="D93" s="43">
        <v>1774328.51</v>
      </c>
      <c r="E93" s="13">
        <f t="shared" si="3"/>
        <v>0.68772422868217054</v>
      </c>
    </row>
    <row r="94" spans="1:5" s="4" customFormat="1" ht="15" hidden="1" customHeight="1" x14ac:dyDescent="0.25">
      <c r="A94" s="18" t="s">
        <v>7</v>
      </c>
      <c r="B94" s="20" t="s">
        <v>8</v>
      </c>
      <c r="C94" s="17">
        <v>567600</v>
      </c>
      <c r="D94" s="43">
        <v>394803</v>
      </c>
      <c r="E94" s="13">
        <f t="shared" si="3"/>
        <v>0.69556553911205077</v>
      </c>
    </row>
    <row r="95" spans="1:5" s="4" customFormat="1" ht="15" hidden="1" customHeight="1" x14ac:dyDescent="0.25">
      <c r="A95" s="18" t="s">
        <v>9</v>
      </c>
      <c r="B95" s="20" t="s">
        <v>10</v>
      </c>
      <c r="C95" s="17">
        <v>90000</v>
      </c>
      <c r="D95" s="43">
        <v>0</v>
      </c>
      <c r="E95" s="13">
        <f t="shared" si="3"/>
        <v>0</v>
      </c>
    </row>
    <row r="96" spans="1:5" s="4" customFormat="1" ht="15" hidden="1" customHeight="1" x14ac:dyDescent="0.25">
      <c r="A96" s="18" t="s">
        <v>27</v>
      </c>
      <c r="B96" s="20" t="s">
        <v>28</v>
      </c>
      <c r="C96" s="17">
        <v>6000</v>
      </c>
      <c r="D96" s="43">
        <v>6000</v>
      </c>
      <c r="E96" s="13">
        <f t="shared" si="3"/>
        <v>1</v>
      </c>
    </row>
    <row r="97" spans="1:5" s="4" customFormat="1" ht="15" hidden="1" customHeight="1" x14ac:dyDescent="0.25">
      <c r="A97" s="18" t="s">
        <v>29</v>
      </c>
      <c r="B97" s="20" t="s">
        <v>30</v>
      </c>
      <c r="C97" s="17">
        <v>350000</v>
      </c>
      <c r="D97" s="43">
        <v>201777.3</v>
      </c>
      <c r="E97" s="13">
        <f t="shared" si="3"/>
        <v>0.57650657142857142</v>
      </c>
    </row>
    <row r="98" spans="1:5" s="4" customFormat="1" ht="15" hidden="1" customHeight="1" x14ac:dyDescent="0.25">
      <c r="A98" s="18" t="s">
        <v>11</v>
      </c>
      <c r="B98" s="20" t="s">
        <v>12</v>
      </c>
      <c r="C98" s="17">
        <v>80000</v>
      </c>
      <c r="D98" s="43">
        <v>42456.22</v>
      </c>
      <c r="E98" s="13">
        <f t="shared" si="3"/>
        <v>0.53070275</v>
      </c>
    </row>
    <row r="99" spans="1:5" s="4" customFormat="1" ht="15" hidden="1" customHeight="1" x14ac:dyDescent="0.25">
      <c r="A99" s="18" t="s">
        <v>13</v>
      </c>
      <c r="B99" s="20" t="s">
        <v>14</v>
      </c>
      <c r="C99" s="17">
        <v>1000</v>
      </c>
      <c r="D99" s="43">
        <v>0</v>
      </c>
      <c r="E99" s="13">
        <f t="shared" si="3"/>
        <v>0</v>
      </c>
    </row>
    <row r="100" spans="1:5" s="4" customFormat="1" ht="15" hidden="1" customHeight="1" x14ac:dyDescent="0.25">
      <c r="A100" s="18" t="s">
        <v>15</v>
      </c>
      <c r="B100" s="20" t="s">
        <v>16</v>
      </c>
      <c r="C100" s="17">
        <v>12400</v>
      </c>
      <c r="D100" s="43">
        <v>5764.66</v>
      </c>
      <c r="E100" s="13">
        <f t="shared" si="3"/>
        <v>0.46489193548387098</v>
      </c>
    </row>
    <row r="101" spans="1:5" s="4" customFormat="1" ht="15" hidden="1" customHeight="1" x14ac:dyDescent="0.25">
      <c r="A101" s="18" t="s">
        <v>17</v>
      </c>
      <c r="B101" s="20" t="s">
        <v>18</v>
      </c>
      <c r="C101" s="17">
        <v>160000</v>
      </c>
      <c r="D101" s="43">
        <v>80211.06</v>
      </c>
      <c r="E101" s="13">
        <f t="shared" si="3"/>
        <v>0.50131912499999998</v>
      </c>
    </row>
    <row r="102" spans="1:5" s="4" customFormat="1" ht="15" hidden="1" customHeight="1" x14ac:dyDescent="0.25">
      <c r="A102" s="18" t="s">
        <v>19</v>
      </c>
      <c r="B102" s="20" t="s">
        <v>20</v>
      </c>
      <c r="C102" s="17">
        <v>345000</v>
      </c>
      <c r="D102" s="43">
        <v>203160.03</v>
      </c>
      <c r="E102" s="13">
        <f t="shared" si="3"/>
        <v>0.58886965217391307</v>
      </c>
    </row>
    <row r="103" spans="1:5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45">
        <f>D104</f>
        <v>43050</v>
      </c>
      <c r="E103" s="13">
        <f t="shared" si="3"/>
        <v>1</v>
      </c>
    </row>
    <row r="104" spans="1:5" s="4" customFormat="1" ht="30.75" customHeight="1" x14ac:dyDescent="0.25">
      <c r="A104" s="8" t="s">
        <v>21</v>
      </c>
      <c r="B104" s="11" t="s">
        <v>22</v>
      </c>
      <c r="C104" s="24">
        <v>43050</v>
      </c>
      <c r="D104" s="43">
        <v>43050</v>
      </c>
      <c r="E104" s="13">
        <f t="shared" si="3"/>
        <v>1</v>
      </c>
    </row>
    <row r="105" spans="1:5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45">
        <f>D106</f>
        <v>1222450</v>
      </c>
      <c r="E105" s="13">
        <f t="shared" si="3"/>
        <v>0.55314479638009051</v>
      </c>
    </row>
    <row r="106" spans="1:5" s="4" customFormat="1" ht="15" customHeight="1" x14ac:dyDescent="0.25">
      <c r="A106" s="8" t="s">
        <v>35</v>
      </c>
      <c r="B106" s="11" t="s">
        <v>36</v>
      </c>
      <c r="C106" s="24">
        <v>2210000</v>
      </c>
      <c r="D106" s="43">
        <v>1222450</v>
      </c>
      <c r="E106" s="13">
        <f t="shared" si="3"/>
        <v>0.55314479638009051</v>
      </c>
    </row>
    <row r="107" spans="1:5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45">
        <f>D108+D109</f>
        <v>17472</v>
      </c>
      <c r="E107" s="13">
        <f t="shared" si="3"/>
        <v>0.10788514973757332</v>
      </c>
    </row>
    <row r="108" spans="1:5" s="4" customFormat="1" ht="15" customHeight="1" x14ac:dyDescent="0.25">
      <c r="A108" s="8" t="s">
        <v>11</v>
      </c>
      <c r="B108" s="11" t="s">
        <v>12</v>
      </c>
      <c r="C108" s="24">
        <v>159000</v>
      </c>
      <c r="D108" s="43">
        <v>17472</v>
      </c>
      <c r="E108" s="13">
        <f t="shared" si="3"/>
        <v>0.10988679245283019</v>
      </c>
    </row>
    <row r="109" spans="1:5" s="4" customFormat="1" ht="30" customHeight="1" x14ac:dyDescent="0.25">
      <c r="A109" s="8" t="s">
        <v>21</v>
      </c>
      <c r="B109" s="11" t="s">
        <v>22</v>
      </c>
      <c r="C109" s="24">
        <v>2950</v>
      </c>
      <c r="D109" s="43">
        <v>0</v>
      </c>
      <c r="E109" s="13">
        <f t="shared" si="3"/>
        <v>0</v>
      </c>
    </row>
    <row r="110" spans="1:5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45">
        <f>D111</f>
        <v>0</v>
      </c>
      <c r="E110" s="13">
        <f t="shared" si="3"/>
        <v>0</v>
      </c>
    </row>
    <row r="111" spans="1:5" s="4" customFormat="1" ht="30.7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3"/>
        <v>0</v>
      </c>
    </row>
    <row r="112" spans="1:5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45">
        <f>D113+D114+D115+D116+D117+D118</f>
        <v>1272574.8399999999</v>
      </c>
      <c r="E112" s="13">
        <f t="shared" si="3"/>
        <v>0.80547809355022459</v>
      </c>
    </row>
    <row r="113" spans="1:5" s="4" customFormat="1" ht="15" customHeight="1" x14ac:dyDescent="0.25">
      <c r="A113" s="8" t="s">
        <v>5</v>
      </c>
      <c r="B113" s="11" t="s">
        <v>6</v>
      </c>
      <c r="C113" s="17">
        <v>1075890</v>
      </c>
      <c r="D113" s="43">
        <v>965821.07</v>
      </c>
      <c r="E113" s="13">
        <f t="shared" si="3"/>
        <v>0.89769499670040609</v>
      </c>
    </row>
    <row r="114" spans="1:5" s="4" customFormat="1" ht="15" customHeight="1" x14ac:dyDescent="0.25">
      <c r="A114" s="8" t="s">
        <v>7</v>
      </c>
      <c r="B114" s="11" t="s">
        <v>8</v>
      </c>
      <c r="C114" s="17">
        <v>236940</v>
      </c>
      <c r="D114" s="43">
        <v>206009.60000000001</v>
      </c>
      <c r="E114" s="13">
        <f t="shared" si="3"/>
        <v>0.86945893475141389</v>
      </c>
    </row>
    <row r="115" spans="1:5" s="4" customFormat="1" ht="15" customHeight="1" x14ac:dyDescent="0.25">
      <c r="A115" s="8" t="s">
        <v>11</v>
      </c>
      <c r="B115" s="11" t="s">
        <v>12</v>
      </c>
      <c r="C115" s="17">
        <v>4270</v>
      </c>
      <c r="D115" s="43">
        <v>2257.06</v>
      </c>
      <c r="E115" s="13">
        <f t="shared" si="3"/>
        <v>0.52858548009367678</v>
      </c>
    </row>
    <row r="116" spans="1:5" s="4" customFormat="1" ht="15" customHeight="1" x14ac:dyDescent="0.25">
      <c r="A116" s="8" t="s">
        <v>15</v>
      </c>
      <c r="B116" s="11" t="s">
        <v>16</v>
      </c>
      <c r="C116" s="17">
        <v>2400</v>
      </c>
      <c r="D116" s="43">
        <v>986.63</v>
      </c>
      <c r="E116" s="13">
        <f t="shared" si="3"/>
        <v>0.41109583333333333</v>
      </c>
    </row>
    <row r="117" spans="1:5" s="4" customFormat="1" ht="15" customHeight="1" x14ac:dyDescent="0.25">
      <c r="A117" s="8" t="s">
        <v>17</v>
      </c>
      <c r="B117" s="11" t="s">
        <v>18</v>
      </c>
      <c r="C117" s="17">
        <v>110400</v>
      </c>
      <c r="D117" s="43">
        <v>0</v>
      </c>
      <c r="E117" s="13">
        <f t="shared" si="3"/>
        <v>0</v>
      </c>
    </row>
    <row r="118" spans="1:5" s="4" customFormat="1" ht="15" customHeight="1" x14ac:dyDescent="0.25">
      <c r="A118" s="8" t="s">
        <v>45</v>
      </c>
      <c r="B118" s="11" t="s">
        <v>46</v>
      </c>
      <c r="C118" s="17">
        <v>150000</v>
      </c>
      <c r="D118" s="43">
        <v>97500.479999999996</v>
      </c>
      <c r="E118" s="13">
        <f t="shared" si="3"/>
        <v>0.6500032</v>
      </c>
    </row>
    <row r="119" spans="1:5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45">
        <f>D120+D121+D122</f>
        <v>481813.16000000003</v>
      </c>
      <c r="E119" s="13">
        <f t="shared" si="3"/>
        <v>0.43444556053488187</v>
      </c>
    </row>
    <row r="120" spans="1:5" s="4" customFormat="1" ht="15" customHeight="1" x14ac:dyDescent="0.25">
      <c r="A120" s="8" t="s">
        <v>9</v>
      </c>
      <c r="B120" s="11" t="s">
        <v>10</v>
      </c>
      <c r="C120" s="17">
        <v>411030</v>
      </c>
      <c r="D120" s="43">
        <v>120763.16</v>
      </c>
      <c r="E120" s="13">
        <f t="shared" si="3"/>
        <v>0.29380619419507092</v>
      </c>
    </row>
    <row r="121" spans="1:5" s="4" customFormat="1" ht="15" customHeight="1" x14ac:dyDescent="0.25">
      <c r="A121" s="8" t="s">
        <v>11</v>
      </c>
      <c r="B121" s="11" t="s">
        <v>12</v>
      </c>
      <c r="C121" s="17">
        <v>23000</v>
      </c>
      <c r="D121" s="43">
        <v>2400</v>
      </c>
      <c r="E121" s="13">
        <f t="shared" si="3"/>
        <v>0.10434782608695652</v>
      </c>
    </row>
    <row r="122" spans="1:5" s="4" customFormat="1" ht="28.5" customHeight="1" x14ac:dyDescent="0.25">
      <c r="A122" s="8" t="s">
        <v>21</v>
      </c>
      <c r="B122" s="11" t="s">
        <v>22</v>
      </c>
      <c r="C122" s="17">
        <v>675000</v>
      </c>
      <c r="D122" s="43">
        <v>358650</v>
      </c>
      <c r="E122" s="13">
        <f t="shared" si="3"/>
        <v>0.53133333333333332</v>
      </c>
    </row>
    <row r="123" spans="1:5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45">
        <f>D124</f>
        <v>76000</v>
      </c>
      <c r="E123" s="13">
        <f t="shared" si="3"/>
        <v>0.54285714285714282</v>
      </c>
    </row>
    <row r="124" spans="1:5" s="4" customFormat="1" ht="28.5" customHeight="1" x14ac:dyDescent="0.25">
      <c r="A124" s="8" t="s">
        <v>21</v>
      </c>
      <c r="B124" s="11" t="s">
        <v>22</v>
      </c>
      <c r="C124" s="24">
        <v>140000</v>
      </c>
      <c r="D124" s="43">
        <v>76000</v>
      </c>
      <c r="E124" s="13">
        <f t="shared" si="3"/>
        <v>0.54285714285714282</v>
      </c>
    </row>
    <row r="125" spans="1:5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45">
        <f>D126+D127</f>
        <v>1050441.23</v>
      </c>
      <c r="E125" s="13">
        <f t="shared" si="3"/>
        <v>0.73481631362497712</v>
      </c>
    </row>
    <row r="126" spans="1:5" s="4" customFormat="1" ht="17.25" customHeight="1" x14ac:dyDescent="0.25">
      <c r="A126" s="8" t="s">
        <v>9</v>
      </c>
      <c r="B126" s="11" t="s">
        <v>10</v>
      </c>
      <c r="C126" s="17">
        <v>340000</v>
      </c>
      <c r="D126" s="43">
        <v>236039.13</v>
      </c>
      <c r="E126" s="13">
        <f t="shared" si="3"/>
        <v>0.69423273529411766</v>
      </c>
    </row>
    <row r="127" spans="1:5" s="4" customFormat="1" ht="45" customHeight="1" x14ac:dyDescent="0.25">
      <c r="A127" s="8" t="s">
        <v>41</v>
      </c>
      <c r="B127" s="11" t="s">
        <v>80</v>
      </c>
      <c r="C127" s="17">
        <v>1089529</v>
      </c>
      <c r="D127" s="43">
        <v>814402.1</v>
      </c>
      <c r="E127" s="13">
        <f t="shared" si="3"/>
        <v>0.74748088394159307</v>
      </c>
    </row>
    <row r="128" spans="1:5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45">
        <f>D129+D130+D131</f>
        <v>6907124.0499999998</v>
      </c>
      <c r="E128" s="13">
        <f t="shared" si="3"/>
        <v>0.96938010329389634</v>
      </c>
    </row>
    <row r="129" spans="1:5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3"/>
        <v>1</v>
      </c>
    </row>
    <row r="130" spans="1:5" s="4" customFormat="1" ht="30" customHeight="1" x14ac:dyDescent="0.25">
      <c r="A130" s="8" t="s">
        <v>41</v>
      </c>
      <c r="B130" s="28" t="s">
        <v>82</v>
      </c>
      <c r="C130" s="17">
        <v>2607700</v>
      </c>
      <c r="D130" s="43">
        <v>2389524.0499999998</v>
      </c>
      <c r="E130" s="13">
        <f t="shared" si="3"/>
        <v>0.91633395329217315</v>
      </c>
    </row>
    <row r="131" spans="1:5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3"/>
        <v>1</v>
      </c>
    </row>
    <row r="132" spans="1:5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45">
        <f>D133</f>
        <v>440212.44</v>
      </c>
      <c r="E132" s="13">
        <f t="shared" si="3"/>
        <v>0.54347214814814815</v>
      </c>
    </row>
    <row r="133" spans="1:5" s="4" customFormat="1" ht="32.2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4">D133/C133</f>
        <v>0.54347214814814815</v>
      </c>
    </row>
    <row r="134" spans="1:5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45">
        <f>D135+D136+D137</f>
        <v>13876764.09</v>
      </c>
      <c r="E134" s="13">
        <f t="shared" si="4"/>
        <v>0.88026516178961323</v>
      </c>
    </row>
    <row r="135" spans="1:5" s="4" customFormat="1" ht="15" customHeight="1" x14ac:dyDescent="0.25">
      <c r="A135" s="8" t="s">
        <v>17</v>
      </c>
      <c r="B135" s="11" t="s">
        <v>18</v>
      </c>
      <c r="C135" s="17">
        <v>3000000</v>
      </c>
      <c r="D135" s="43">
        <v>2634685.1</v>
      </c>
      <c r="E135" s="13">
        <f t="shared" si="4"/>
        <v>0.8782283666666667</v>
      </c>
    </row>
    <row r="136" spans="1:5" s="4" customFormat="1" ht="30" customHeight="1" x14ac:dyDescent="0.25">
      <c r="A136" s="8" t="s">
        <v>41</v>
      </c>
      <c r="B136" s="11" t="s">
        <v>84</v>
      </c>
      <c r="C136" s="17">
        <v>12414300</v>
      </c>
      <c r="D136" s="43">
        <v>10896114.99</v>
      </c>
      <c r="E136" s="13">
        <f t="shared" si="4"/>
        <v>0.87770675672410048</v>
      </c>
    </row>
    <row r="137" spans="1:5" s="4" customFormat="1" ht="30" customHeight="1" x14ac:dyDescent="0.25">
      <c r="A137" s="8" t="s">
        <v>41</v>
      </c>
      <c r="B137" s="11" t="s">
        <v>85</v>
      </c>
      <c r="C137" s="17">
        <v>350000</v>
      </c>
      <c r="D137" s="43">
        <v>345964</v>
      </c>
      <c r="E137" s="13">
        <f t="shared" si="4"/>
        <v>0.98846857142857147</v>
      </c>
    </row>
    <row r="138" spans="1:5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45">
        <f>D139</f>
        <v>0</v>
      </c>
      <c r="E138" s="13">
        <f t="shared" si="4"/>
        <v>0</v>
      </c>
    </row>
    <row r="139" spans="1:5" s="4" customFormat="1" ht="31.5" customHeight="1" x14ac:dyDescent="0.25">
      <c r="A139" s="8" t="s">
        <v>41</v>
      </c>
      <c r="B139" s="11" t="s">
        <v>42</v>
      </c>
      <c r="C139" s="24">
        <v>10000</v>
      </c>
      <c r="D139" s="43">
        <v>0</v>
      </c>
      <c r="E139" s="13">
        <f t="shared" si="4"/>
        <v>0</v>
      </c>
    </row>
    <row r="140" spans="1:5" s="4" customFormat="1" ht="21" customHeight="1" x14ac:dyDescent="0.25">
      <c r="A140" s="9" t="s">
        <v>61</v>
      </c>
      <c r="B140" s="21" t="s">
        <v>62</v>
      </c>
      <c r="C140" s="23">
        <f>C141</f>
        <v>655000</v>
      </c>
      <c r="D140" s="45">
        <f>D141</f>
        <v>488888.62</v>
      </c>
      <c r="E140" s="13">
        <f t="shared" si="4"/>
        <v>0.74639483969465648</v>
      </c>
    </row>
    <row r="141" spans="1:5" s="4" customFormat="1" ht="30" customHeight="1" x14ac:dyDescent="0.25">
      <c r="A141" s="8" t="s">
        <v>41</v>
      </c>
      <c r="B141" s="11" t="s">
        <v>42</v>
      </c>
      <c r="C141" s="24">
        <v>655000</v>
      </c>
      <c r="D141" s="43">
        <v>488888.62</v>
      </c>
      <c r="E141" s="13">
        <f t="shared" si="4"/>
        <v>0.74639483969465648</v>
      </c>
    </row>
    <row r="142" spans="1:5" s="4" customFormat="1" ht="33.75" customHeight="1" x14ac:dyDescent="0.25">
      <c r="A142" s="9" t="s">
        <v>63</v>
      </c>
      <c r="B142" s="21" t="s">
        <v>64</v>
      </c>
      <c r="C142" s="23">
        <f>C143</f>
        <v>64654</v>
      </c>
      <c r="D142" s="45">
        <f>D143</f>
        <v>0</v>
      </c>
      <c r="E142" s="13">
        <f t="shared" si="4"/>
        <v>0</v>
      </c>
    </row>
    <row r="143" spans="1:5" s="4" customFormat="1" ht="18.75" customHeight="1" x14ac:dyDescent="0.25">
      <c r="A143" s="8" t="s">
        <v>9</v>
      </c>
      <c r="B143" s="11" t="s">
        <v>10</v>
      </c>
      <c r="C143" s="24">
        <v>64654</v>
      </c>
      <c r="D143" s="43">
        <v>0</v>
      </c>
      <c r="E143" s="13">
        <f t="shared" si="4"/>
        <v>0</v>
      </c>
    </row>
    <row r="144" spans="1:5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45">
        <f>D145+D146+D147+D148</f>
        <v>1452462.15</v>
      </c>
      <c r="E144" s="13">
        <f t="shared" si="4"/>
        <v>0.4720844248708031</v>
      </c>
    </row>
    <row r="145" spans="1:5" s="4" customFormat="1" ht="15" customHeight="1" x14ac:dyDescent="0.25">
      <c r="A145" s="8" t="s">
        <v>9</v>
      </c>
      <c r="B145" s="11" t="s">
        <v>10</v>
      </c>
      <c r="C145" s="17">
        <v>550000</v>
      </c>
      <c r="D145" s="43">
        <v>98892.02</v>
      </c>
      <c r="E145" s="13">
        <f t="shared" si="4"/>
        <v>0.17980367272727274</v>
      </c>
    </row>
    <row r="146" spans="1:5" s="4" customFormat="1" ht="15" customHeight="1" x14ac:dyDescent="0.25">
      <c r="A146" s="8" t="s">
        <v>11</v>
      </c>
      <c r="B146" s="11" t="s">
        <v>12</v>
      </c>
      <c r="C146" s="17">
        <v>926700</v>
      </c>
      <c r="D146" s="43">
        <v>172462.13</v>
      </c>
      <c r="E146" s="13">
        <f t="shared" si="4"/>
        <v>0.18610351785906981</v>
      </c>
    </row>
    <row r="147" spans="1:5" s="4" customFormat="1" ht="29.25" customHeight="1" x14ac:dyDescent="0.25">
      <c r="A147" s="8" t="s">
        <v>21</v>
      </c>
      <c r="B147" s="11" t="s">
        <v>22</v>
      </c>
      <c r="C147" s="17">
        <v>200000</v>
      </c>
      <c r="D147" s="43">
        <v>100000</v>
      </c>
      <c r="E147" s="13">
        <f t="shared" si="4"/>
        <v>0.5</v>
      </c>
    </row>
    <row r="148" spans="1:5" s="4" customFormat="1" ht="30.75" customHeight="1" x14ac:dyDescent="0.25">
      <c r="A148" s="8" t="s">
        <v>41</v>
      </c>
      <c r="B148" s="11" t="s">
        <v>86</v>
      </c>
      <c r="C148" s="17">
        <v>1400000</v>
      </c>
      <c r="D148" s="43">
        <v>1081108</v>
      </c>
      <c r="E148" s="13">
        <f t="shared" si="4"/>
        <v>0.77222000000000002</v>
      </c>
    </row>
    <row r="149" spans="1:5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47">
        <f>D4+D15+D103+D105+D107+D110+D112+D119+D123+D125+D128+D132+D134+D138+D140+D142+D144</f>
        <v>60989201.479999989</v>
      </c>
      <c r="E149" s="13">
        <f t="shared" si="4"/>
        <v>0.74165648609524837</v>
      </c>
    </row>
    <row r="150" spans="1:5" s="6" customFormat="1" ht="15.75" x14ac:dyDescent="0.25">
      <c r="A150" s="66"/>
      <c r="B150" s="66"/>
      <c r="C150" s="67"/>
      <c r="D150" s="67"/>
      <c r="E150" s="14"/>
    </row>
    <row r="151" spans="1:5" ht="17.25" customHeight="1" x14ac:dyDescent="0.25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1:B151"/>
    <mergeCell ref="C150:D150"/>
    <mergeCell ref="A150:B150"/>
    <mergeCell ref="C151:D151"/>
  </mergeCells>
  <pageMargins left="0.25" right="0.30694444444444446" top="0.25" bottom="0.25" header="0.3" footer="0.3"/>
  <pageSetup paperSize="9" scale="89" fitToHeight="100" orientation="portrait" r:id="rId1"/>
  <rowBreaks count="1" manualBreakCount="1">
    <brk id="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51"/>
  <sheetViews>
    <sheetView showGridLines="0" zoomScaleNormal="100" workbookViewId="0">
      <selection activeCell="B19" sqref="B19"/>
    </sheetView>
  </sheetViews>
  <sheetFormatPr defaultRowHeight="12.75" x14ac:dyDescent="0.2"/>
  <cols>
    <col min="1" max="1" width="7.7109375" style="10" customWidth="1"/>
    <col min="2" max="2" width="66.7109375" customWidth="1"/>
    <col min="3" max="3" width="18.42578125" customWidth="1"/>
    <col min="4" max="4" width="18" customWidth="1"/>
    <col min="5" max="5" width="12.42578125" style="15" customWidth="1"/>
    <col min="7" max="7" width="13.42578125" style="77" customWidth="1"/>
    <col min="8" max="8" width="13.5703125" style="77" customWidth="1"/>
  </cols>
  <sheetData>
    <row r="1" spans="1:8" s="1" customFormat="1" ht="19.5" customHeight="1" x14ac:dyDescent="0.3">
      <c r="A1" s="64" t="s">
        <v>69</v>
      </c>
      <c r="B1" s="64"/>
      <c r="C1" s="64"/>
      <c r="D1" s="64"/>
      <c r="E1" s="64"/>
      <c r="G1" s="70"/>
      <c r="H1" s="70"/>
    </row>
    <row r="2" spans="1:8" s="1" customFormat="1" ht="18" customHeight="1" x14ac:dyDescent="0.3">
      <c r="A2" s="65" t="s">
        <v>0</v>
      </c>
      <c r="B2" s="65"/>
      <c r="C2" s="65"/>
      <c r="D2" s="65"/>
      <c r="E2" s="65"/>
      <c r="G2" s="70"/>
      <c r="H2" s="70"/>
    </row>
    <row r="3" spans="1:8" s="5" customFormat="1" ht="46.5" customHeight="1" x14ac:dyDescent="0.25">
      <c r="A3" s="2" t="s">
        <v>1</v>
      </c>
      <c r="B3" s="2" t="s">
        <v>2</v>
      </c>
      <c r="C3" s="2" t="s">
        <v>70</v>
      </c>
      <c r="D3" s="3" t="s">
        <v>71</v>
      </c>
      <c r="E3" s="12" t="s">
        <v>72</v>
      </c>
      <c r="G3" s="71" t="s">
        <v>89</v>
      </c>
      <c r="H3" s="71" t="s">
        <v>88</v>
      </c>
    </row>
    <row r="4" spans="1:8" s="4" customFormat="1" ht="42" customHeight="1" x14ac:dyDescent="0.25">
      <c r="A4" s="7" t="s">
        <v>3</v>
      </c>
      <c r="B4" s="21" t="s">
        <v>4</v>
      </c>
      <c r="C4" s="23">
        <f>C5+C6+C7+C8+C9+C10+C11+C12+C13+C14</f>
        <v>14629156</v>
      </c>
      <c r="D4" s="23">
        <f>D5+D6+D7+D8+D9+D10+D11+D12+D13+D14</f>
        <v>0</v>
      </c>
      <c r="E4" s="13">
        <f>D4/C4</f>
        <v>0</v>
      </c>
      <c r="G4" s="72"/>
      <c r="H4" s="72"/>
    </row>
    <row r="5" spans="1:8" s="4" customFormat="1" ht="15" customHeight="1" x14ac:dyDescent="0.25">
      <c r="A5" s="8" t="s">
        <v>5</v>
      </c>
      <c r="B5" s="11" t="s">
        <v>6</v>
      </c>
      <c r="C5" s="17">
        <v>9354800</v>
      </c>
      <c r="D5" s="42"/>
      <c r="E5" s="13">
        <f t="shared" ref="E5:E68" si="0">D5/C5</f>
        <v>0</v>
      </c>
      <c r="G5" s="72">
        <f>C5/9*12</f>
        <v>12473066.666666668</v>
      </c>
      <c r="H5" s="72">
        <f>G5*1.16</f>
        <v>14468757.333333334</v>
      </c>
    </row>
    <row r="6" spans="1:8" s="4" customFormat="1" ht="15" customHeight="1" x14ac:dyDescent="0.25">
      <c r="A6" s="8" t="s">
        <v>7</v>
      </c>
      <c r="B6" s="11" t="s">
        <v>8</v>
      </c>
      <c r="C6" s="17">
        <v>2058200</v>
      </c>
      <c r="D6" s="42"/>
      <c r="E6" s="13">
        <f t="shared" si="0"/>
        <v>0</v>
      </c>
      <c r="G6" s="72">
        <f t="shared" ref="G6:G69" si="1">C6/9*12</f>
        <v>2744266.6666666665</v>
      </c>
      <c r="H6" s="72"/>
    </row>
    <row r="7" spans="1:8" s="4" customFormat="1" ht="15" customHeight="1" x14ac:dyDescent="0.25">
      <c r="A7" s="8" t="s">
        <v>9</v>
      </c>
      <c r="B7" s="11" t="s">
        <v>10</v>
      </c>
      <c r="C7" s="17">
        <v>1174156</v>
      </c>
      <c r="D7" s="42"/>
      <c r="E7" s="13">
        <f t="shared" si="0"/>
        <v>0</v>
      </c>
      <c r="G7" s="72">
        <f t="shared" si="1"/>
        <v>1565541.3333333335</v>
      </c>
      <c r="H7" s="72"/>
    </row>
    <row r="8" spans="1:8" s="4" customFormat="1" ht="15" customHeight="1" x14ac:dyDescent="0.25">
      <c r="A8" s="8" t="s">
        <v>11</v>
      </c>
      <c r="B8" s="11" t="s">
        <v>12</v>
      </c>
      <c r="C8" s="17">
        <v>642200</v>
      </c>
      <c r="D8" s="42"/>
      <c r="E8" s="13">
        <f t="shared" si="0"/>
        <v>0</v>
      </c>
      <c r="G8" s="72">
        <f t="shared" si="1"/>
        <v>856266.66666666674</v>
      </c>
      <c r="H8" s="72"/>
    </row>
    <row r="9" spans="1:8" s="4" customFormat="1" ht="15" customHeight="1" x14ac:dyDescent="0.25">
      <c r="A9" s="8" t="s">
        <v>13</v>
      </c>
      <c r="B9" s="11" t="s">
        <v>14</v>
      </c>
      <c r="C9" s="17">
        <v>10000</v>
      </c>
      <c r="D9" s="42"/>
      <c r="E9" s="13">
        <f t="shared" si="0"/>
        <v>0</v>
      </c>
      <c r="G9" s="72">
        <f t="shared" si="1"/>
        <v>13333.333333333332</v>
      </c>
      <c r="H9" s="72"/>
    </row>
    <row r="10" spans="1:8" s="4" customFormat="1" ht="15" customHeight="1" x14ac:dyDescent="0.25">
      <c r="A10" s="8" t="s">
        <v>15</v>
      </c>
      <c r="B10" s="11" t="s">
        <v>16</v>
      </c>
      <c r="C10" s="17">
        <v>12000</v>
      </c>
      <c r="D10" s="42"/>
      <c r="E10" s="13">
        <f t="shared" si="0"/>
        <v>0</v>
      </c>
      <c r="G10" s="72">
        <f t="shared" si="1"/>
        <v>16000</v>
      </c>
      <c r="H10" s="72"/>
    </row>
    <row r="11" spans="1:8" s="4" customFormat="1" ht="15" customHeight="1" x14ac:dyDescent="0.25">
      <c r="A11" s="8" t="s">
        <v>17</v>
      </c>
      <c r="B11" s="11" t="s">
        <v>18</v>
      </c>
      <c r="C11" s="17">
        <v>600000</v>
      </c>
      <c r="D11" s="42"/>
      <c r="E11" s="13">
        <f t="shared" si="0"/>
        <v>0</v>
      </c>
      <c r="G11" s="72">
        <f t="shared" si="1"/>
        <v>800000</v>
      </c>
      <c r="H11" s="72"/>
    </row>
    <row r="12" spans="1:8" s="4" customFormat="1" ht="15" customHeight="1" x14ac:dyDescent="0.25">
      <c r="A12" s="8" t="s">
        <v>19</v>
      </c>
      <c r="B12" s="11" t="s">
        <v>20</v>
      </c>
      <c r="C12" s="17">
        <v>600000</v>
      </c>
      <c r="D12" s="42"/>
      <c r="E12" s="13">
        <f t="shared" si="0"/>
        <v>0</v>
      </c>
      <c r="G12" s="72">
        <f t="shared" si="1"/>
        <v>800000</v>
      </c>
      <c r="H12" s="72"/>
    </row>
    <row r="13" spans="1:8" s="4" customFormat="1" ht="27.75" customHeight="1" x14ac:dyDescent="0.25">
      <c r="A13" s="8" t="s">
        <v>21</v>
      </c>
      <c r="B13" s="11" t="s">
        <v>22</v>
      </c>
      <c r="C13" s="17">
        <v>17800</v>
      </c>
      <c r="D13" s="42"/>
      <c r="E13" s="13">
        <f t="shared" si="0"/>
        <v>0</v>
      </c>
      <c r="G13" s="72">
        <f t="shared" si="1"/>
        <v>23733.333333333336</v>
      </c>
      <c r="H13" s="72"/>
    </row>
    <row r="14" spans="1:8" s="4" customFormat="1" ht="15" customHeight="1" x14ac:dyDescent="0.25">
      <c r="A14" s="8" t="s">
        <v>23</v>
      </c>
      <c r="B14" s="11" t="s">
        <v>24</v>
      </c>
      <c r="C14" s="17">
        <v>160000</v>
      </c>
      <c r="D14" s="42"/>
      <c r="E14" s="13">
        <f t="shared" si="0"/>
        <v>0</v>
      </c>
      <c r="G14" s="72">
        <f t="shared" si="1"/>
        <v>213333.33333333331</v>
      </c>
      <c r="H14" s="72"/>
    </row>
    <row r="15" spans="1:8" s="38" customFormat="1" ht="15" customHeight="1" x14ac:dyDescent="0.25">
      <c r="A15" s="39" t="s">
        <v>25</v>
      </c>
      <c r="B15" s="40" t="s">
        <v>26</v>
      </c>
      <c r="C15" s="41">
        <f>C26+C37+C48+C59+C70+C81+C92</f>
        <v>33325191</v>
      </c>
      <c r="D15" s="41">
        <f>D26+D37+D48+D59+D70+D81+D92</f>
        <v>24135916.210000001</v>
      </c>
      <c r="E15" s="37">
        <f t="shared" si="0"/>
        <v>0.72425439992226903</v>
      </c>
      <c r="G15" s="72">
        <f t="shared" si="1"/>
        <v>44433588</v>
      </c>
      <c r="H15" s="73"/>
    </row>
    <row r="16" spans="1:8" s="38" customFormat="1" ht="15" customHeight="1" x14ac:dyDescent="0.25">
      <c r="A16" s="33" t="s">
        <v>5</v>
      </c>
      <c r="B16" s="34" t="s">
        <v>6</v>
      </c>
      <c r="C16" s="35">
        <f>C27+C38+C49+C60+C71+C82+C93</f>
        <v>20438600</v>
      </c>
      <c r="D16" s="36">
        <f>D27+D38+D49+D60+D71+D82+D93</f>
        <v>15567310.539999999</v>
      </c>
      <c r="E16" s="37">
        <f t="shared" si="0"/>
        <v>0.76166227334553238</v>
      </c>
      <c r="G16" s="72">
        <f t="shared" si="1"/>
        <v>27251466.666666664</v>
      </c>
      <c r="H16" s="73"/>
    </row>
    <row r="17" spans="1:8" s="38" customFormat="1" ht="15" customHeight="1" x14ac:dyDescent="0.25">
      <c r="A17" s="33" t="s">
        <v>7</v>
      </c>
      <c r="B17" s="34" t="s">
        <v>8</v>
      </c>
      <c r="C17" s="35">
        <f>C28+C39+C50+C61+C72+C83+C94</f>
        <v>4540580</v>
      </c>
      <c r="D17" s="36">
        <f t="shared" ref="D17:D25" si="2">D28+D39+D50+D61+D72+D83+D94</f>
        <v>3440318.5</v>
      </c>
      <c r="E17" s="37">
        <f t="shared" si="0"/>
        <v>0.75768260882970895</v>
      </c>
      <c r="G17" s="72">
        <f t="shared" si="1"/>
        <v>6054106.666666666</v>
      </c>
      <c r="H17" s="73"/>
    </row>
    <row r="18" spans="1:8" s="38" customFormat="1" ht="15" customHeight="1" x14ac:dyDescent="0.25">
      <c r="A18" s="33" t="s">
        <v>9</v>
      </c>
      <c r="B18" s="34" t="s">
        <v>10</v>
      </c>
      <c r="C18" s="35">
        <f t="shared" ref="C18:C25" si="3">C29+C40+C51+C62+C73+C84+C95</f>
        <v>762481</v>
      </c>
      <c r="D18" s="36">
        <f t="shared" si="2"/>
        <v>429165.38999999996</v>
      </c>
      <c r="E18" s="37">
        <f t="shared" si="0"/>
        <v>0.56285388094916455</v>
      </c>
      <c r="G18" s="72">
        <f t="shared" si="1"/>
        <v>1016641.3333333333</v>
      </c>
      <c r="H18" s="73"/>
    </row>
    <row r="19" spans="1:8" s="38" customFormat="1" ht="15" customHeight="1" x14ac:dyDescent="0.25">
      <c r="A19" s="33" t="s">
        <v>27</v>
      </c>
      <c r="B19" s="34" t="s">
        <v>28</v>
      </c>
      <c r="C19" s="35">
        <f t="shared" si="3"/>
        <v>39000</v>
      </c>
      <c r="D19" s="36">
        <f t="shared" si="2"/>
        <v>13782.65</v>
      </c>
      <c r="E19" s="37">
        <f t="shared" si="0"/>
        <v>0.35340128205128202</v>
      </c>
      <c r="G19" s="72">
        <f t="shared" si="1"/>
        <v>52000</v>
      </c>
      <c r="H19" s="73"/>
    </row>
    <row r="20" spans="1:8" s="38" customFormat="1" ht="15" customHeight="1" x14ac:dyDescent="0.25">
      <c r="A20" s="33" t="s">
        <v>29</v>
      </c>
      <c r="B20" s="34" t="s">
        <v>30</v>
      </c>
      <c r="C20" s="35">
        <f t="shared" si="3"/>
        <v>3038420</v>
      </c>
      <c r="D20" s="36">
        <f t="shared" si="2"/>
        <v>1633239.8499999999</v>
      </c>
      <c r="E20" s="37">
        <f t="shared" si="0"/>
        <v>0.53752932445152413</v>
      </c>
      <c r="F20" s="38">
        <f>C20-(D20/7*3)-D20</f>
        <v>705220.21428571432</v>
      </c>
      <c r="G20" s="72">
        <f t="shared" si="1"/>
        <v>4051226.666666667</v>
      </c>
      <c r="H20" s="73"/>
    </row>
    <row r="21" spans="1:8" s="38" customFormat="1" ht="15" customHeight="1" x14ac:dyDescent="0.25">
      <c r="A21" s="33" t="s">
        <v>11</v>
      </c>
      <c r="B21" s="34" t="s">
        <v>12</v>
      </c>
      <c r="C21" s="35">
        <f t="shared" si="3"/>
        <v>1038620</v>
      </c>
      <c r="D21" s="36">
        <f t="shared" si="2"/>
        <v>744265.08000000007</v>
      </c>
      <c r="E21" s="37">
        <f t="shared" si="0"/>
        <v>0.71659036028576384</v>
      </c>
      <c r="G21" s="72">
        <f t="shared" si="1"/>
        <v>1384826.6666666665</v>
      </c>
      <c r="H21" s="73"/>
    </row>
    <row r="22" spans="1:8" s="38" customFormat="1" ht="15" customHeight="1" x14ac:dyDescent="0.25">
      <c r="A22" s="33" t="s">
        <v>13</v>
      </c>
      <c r="B22" s="34" t="s">
        <v>14</v>
      </c>
      <c r="C22" s="35">
        <f t="shared" si="3"/>
        <v>23600</v>
      </c>
      <c r="D22" s="36">
        <f t="shared" si="2"/>
        <v>4280</v>
      </c>
      <c r="E22" s="37">
        <f t="shared" si="0"/>
        <v>0.18135593220338983</v>
      </c>
      <c r="G22" s="72">
        <f t="shared" si="1"/>
        <v>31466.666666666664</v>
      </c>
      <c r="H22" s="73"/>
    </row>
    <row r="23" spans="1:8" s="38" customFormat="1" ht="15" customHeight="1" x14ac:dyDescent="0.25">
      <c r="A23" s="33" t="s">
        <v>15</v>
      </c>
      <c r="B23" s="34" t="s">
        <v>16</v>
      </c>
      <c r="C23" s="35">
        <f t="shared" si="3"/>
        <v>192900</v>
      </c>
      <c r="D23" s="36">
        <f t="shared" si="2"/>
        <v>93104.58</v>
      </c>
      <c r="E23" s="37">
        <f t="shared" si="0"/>
        <v>0.48265723172628305</v>
      </c>
      <c r="G23" s="72">
        <f t="shared" si="1"/>
        <v>257200</v>
      </c>
      <c r="H23" s="73"/>
    </row>
    <row r="24" spans="1:8" s="38" customFormat="1" ht="15" customHeight="1" x14ac:dyDescent="0.25">
      <c r="A24" s="33" t="s">
        <v>17</v>
      </c>
      <c r="B24" s="34" t="s">
        <v>18</v>
      </c>
      <c r="C24" s="35">
        <f t="shared" si="3"/>
        <v>713400</v>
      </c>
      <c r="D24" s="36">
        <f t="shared" si="2"/>
        <v>412608.93</v>
      </c>
      <c r="E24" s="37">
        <f t="shared" si="0"/>
        <v>0.57836968040370063</v>
      </c>
      <c r="G24" s="72">
        <f t="shared" si="1"/>
        <v>951200</v>
      </c>
      <c r="H24" s="73"/>
    </row>
    <row r="25" spans="1:8" s="38" customFormat="1" ht="15" customHeight="1" x14ac:dyDescent="0.25">
      <c r="A25" s="33" t="s">
        <v>19</v>
      </c>
      <c r="B25" s="34" t="s">
        <v>20</v>
      </c>
      <c r="C25" s="35">
        <f t="shared" si="3"/>
        <v>2537590</v>
      </c>
      <c r="D25" s="36">
        <f t="shared" si="2"/>
        <v>1797840.6900000002</v>
      </c>
      <c r="E25" s="37">
        <f t="shared" si="0"/>
        <v>0.70848351782596886</v>
      </c>
      <c r="G25" s="72">
        <f t="shared" si="1"/>
        <v>3383453.333333333</v>
      </c>
      <c r="H25" s="73"/>
    </row>
    <row r="26" spans="1:8" s="27" customFormat="1" ht="15" customHeight="1" x14ac:dyDescent="0.25">
      <c r="A26" s="19" t="s">
        <v>25</v>
      </c>
      <c r="B26" s="22" t="s">
        <v>73</v>
      </c>
      <c r="C26" s="23">
        <f>C27+C28+C29+C30+C31+C32+C33+C34+C35+C36</f>
        <v>1762300</v>
      </c>
      <c r="D26" s="23">
        <f>D27+D28+D29+D30+D31+D32+D33+D34+D35+D36</f>
        <v>1182439.1499999999</v>
      </c>
      <c r="E26" s="13">
        <f t="shared" si="0"/>
        <v>0.67096359870623612</v>
      </c>
      <c r="G26" s="72">
        <f t="shared" si="1"/>
        <v>2349733.3333333335</v>
      </c>
      <c r="H26" s="74"/>
    </row>
    <row r="27" spans="1:8" s="4" customFormat="1" ht="15" customHeight="1" x14ac:dyDescent="0.25">
      <c r="A27" s="18" t="s">
        <v>5</v>
      </c>
      <c r="B27" s="20" t="s">
        <v>6</v>
      </c>
      <c r="C27" s="17">
        <v>1066000</v>
      </c>
      <c r="D27" s="16">
        <v>744177.13</v>
      </c>
      <c r="E27" s="13">
        <f t="shared" si="0"/>
        <v>0.69810237335834902</v>
      </c>
      <c r="G27" s="72">
        <f t="shared" si="1"/>
        <v>1421333.3333333333</v>
      </c>
      <c r="H27" s="72"/>
    </row>
    <row r="28" spans="1:8" s="4" customFormat="1" ht="15" customHeight="1" x14ac:dyDescent="0.25">
      <c r="A28" s="18" t="s">
        <v>7</v>
      </c>
      <c r="B28" s="20" t="s">
        <v>8</v>
      </c>
      <c r="C28" s="17">
        <v>234550</v>
      </c>
      <c r="D28" s="16">
        <v>164959.63</v>
      </c>
      <c r="E28" s="13">
        <f t="shared" si="0"/>
        <v>0.7033026220422085</v>
      </c>
      <c r="G28" s="72">
        <f t="shared" si="1"/>
        <v>312733.33333333331</v>
      </c>
      <c r="H28" s="72"/>
    </row>
    <row r="29" spans="1:8" s="4" customFormat="1" ht="15" customHeight="1" x14ac:dyDescent="0.25">
      <c r="A29" s="18" t="s">
        <v>9</v>
      </c>
      <c r="B29" s="20" t="s">
        <v>10</v>
      </c>
      <c r="C29" s="17">
        <v>84250</v>
      </c>
      <c r="D29" s="16">
        <v>18125.900000000001</v>
      </c>
      <c r="E29" s="13">
        <f t="shared" si="0"/>
        <v>0.21514421364985165</v>
      </c>
      <c r="G29" s="72">
        <f t="shared" si="1"/>
        <v>112333.33333333334</v>
      </c>
      <c r="H29" s="72"/>
    </row>
    <row r="30" spans="1:8" s="4" customFormat="1" ht="15" customHeight="1" x14ac:dyDescent="0.25">
      <c r="A30" s="18" t="s">
        <v>27</v>
      </c>
      <c r="B30" s="20" t="s">
        <v>28</v>
      </c>
      <c r="C30" s="17">
        <v>5000</v>
      </c>
      <c r="D30" s="16">
        <v>0</v>
      </c>
      <c r="E30" s="13">
        <f t="shared" si="0"/>
        <v>0</v>
      </c>
      <c r="G30" s="72">
        <f t="shared" si="1"/>
        <v>6666.6666666666661</v>
      </c>
      <c r="H30" s="72"/>
    </row>
    <row r="31" spans="1:8" s="4" customFormat="1" ht="15" customHeight="1" x14ac:dyDescent="0.25">
      <c r="A31" s="18" t="s">
        <v>29</v>
      </c>
      <c r="B31" s="20" t="s">
        <v>30</v>
      </c>
      <c r="C31" s="17">
        <v>130000</v>
      </c>
      <c r="D31" s="16">
        <v>83000.039999999994</v>
      </c>
      <c r="E31" s="13">
        <f t="shared" si="0"/>
        <v>0.63846184615384616</v>
      </c>
      <c r="F31" s="38">
        <f>C31-(D31/7*3)-D31</f>
        <v>11428.514285714293</v>
      </c>
      <c r="G31" s="72">
        <f t="shared" si="1"/>
        <v>173333.33333333334</v>
      </c>
      <c r="H31" s="72"/>
    </row>
    <row r="32" spans="1:8" s="4" customFormat="1" ht="15" customHeight="1" x14ac:dyDescent="0.25">
      <c r="A32" s="18" t="s">
        <v>11</v>
      </c>
      <c r="B32" s="20" t="s">
        <v>12</v>
      </c>
      <c r="C32" s="17">
        <v>51000</v>
      </c>
      <c r="D32" s="16">
        <v>31074.78</v>
      </c>
      <c r="E32" s="13">
        <f t="shared" si="0"/>
        <v>0.60930941176470588</v>
      </c>
      <c r="G32" s="72">
        <f t="shared" si="1"/>
        <v>68000</v>
      </c>
      <c r="H32" s="72"/>
    </row>
    <row r="33" spans="1:8" s="4" customFormat="1" ht="15" customHeight="1" x14ac:dyDescent="0.25">
      <c r="A33" s="18" t="s">
        <v>13</v>
      </c>
      <c r="B33" s="20" t="s">
        <v>14</v>
      </c>
      <c r="C33" s="17">
        <v>3000</v>
      </c>
      <c r="D33" s="16">
        <v>1666</v>
      </c>
      <c r="E33" s="13">
        <f t="shared" si="0"/>
        <v>0.55533333333333335</v>
      </c>
      <c r="G33" s="72">
        <f t="shared" si="1"/>
        <v>4000</v>
      </c>
      <c r="H33" s="72"/>
    </row>
    <row r="34" spans="1:8" s="4" customFormat="1" ht="15" customHeight="1" x14ac:dyDescent="0.25">
      <c r="A34" s="18" t="s">
        <v>15</v>
      </c>
      <c r="B34" s="20" t="s">
        <v>16</v>
      </c>
      <c r="C34" s="17">
        <v>4500</v>
      </c>
      <c r="D34" s="16">
        <v>2562.8200000000002</v>
      </c>
      <c r="E34" s="13">
        <f t="shared" si="0"/>
        <v>0.56951555555555555</v>
      </c>
      <c r="G34" s="72">
        <f t="shared" si="1"/>
        <v>6000</v>
      </c>
      <c r="H34" s="72"/>
    </row>
    <row r="35" spans="1:8" s="4" customFormat="1" ht="15" customHeight="1" x14ac:dyDescent="0.25">
      <c r="A35" s="18" t="s">
        <v>17</v>
      </c>
      <c r="B35" s="20" t="s">
        <v>18</v>
      </c>
      <c r="C35" s="17">
        <v>30000</v>
      </c>
      <c r="D35" s="16">
        <v>18683.48</v>
      </c>
      <c r="E35" s="13">
        <f t="shared" si="0"/>
        <v>0.62278266666666671</v>
      </c>
      <c r="G35" s="72">
        <f t="shared" si="1"/>
        <v>40000</v>
      </c>
      <c r="H35" s="72"/>
    </row>
    <row r="36" spans="1:8" s="4" customFormat="1" ht="15" customHeight="1" x14ac:dyDescent="0.25">
      <c r="A36" s="18" t="s">
        <v>19</v>
      </c>
      <c r="B36" s="20" t="s">
        <v>20</v>
      </c>
      <c r="C36" s="17">
        <v>154000</v>
      </c>
      <c r="D36" s="16">
        <v>118189.37</v>
      </c>
      <c r="E36" s="13">
        <f t="shared" si="0"/>
        <v>0.76746344155844148</v>
      </c>
      <c r="G36" s="72">
        <f t="shared" si="1"/>
        <v>205333.33333333331</v>
      </c>
      <c r="H36" s="72"/>
    </row>
    <row r="37" spans="1:8" s="27" customFormat="1" ht="15" customHeight="1" x14ac:dyDescent="0.25">
      <c r="A37" s="25" t="s">
        <v>25</v>
      </c>
      <c r="B37" s="26" t="s">
        <v>74</v>
      </c>
      <c r="C37" s="23">
        <f>C38+C39+C40+C41+C42+C43+C44+C45+C46+C47</f>
        <v>7300271</v>
      </c>
      <c r="D37" s="23">
        <f>D38+D39+D40+D41+D42+D43+D44+D45+D46+D47</f>
        <v>5264613.63</v>
      </c>
      <c r="E37" s="13">
        <f t="shared" si="0"/>
        <v>0.72115317773819632</v>
      </c>
      <c r="G37" s="72">
        <f t="shared" si="1"/>
        <v>9733694.6666666679</v>
      </c>
      <c r="H37" s="74"/>
    </row>
    <row r="38" spans="1:8" s="4" customFormat="1" ht="15" customHeight="1" x14ac:dyDescent="0.25">
      <c r="A38" s="18" t="s">
        <v>5</v>
      </c>
      <c r="B38" s="20" t="s">
        <v>6</v>
      </c>
      <c r="C38" s="17">
        <v>4509000</v>
      </c>
      <c r="D38" s="16">
        <v>3494271.27</v>
      </c>
      <c r="E38" s="13">
        <f t="shared" si="0"/>
        <v>0.7749548170326015</v>
      </c>
      <c r="G38" s="72">
        <f t="shared" si="1"/>
        <v>6012000</v>
      </c>
      <c r="H38" s="72"/>
    </row>
    <row r="39" spans="1:8" s="4" customFormat="1" ht="15" customHeight="1" x14ac:dyDescent="0.25">
      <c r="A39" s="18" t="s">
        <v>7</v>
      </c>
      <c r="B39" s="20" t="s">
        <v>8</v>
      </c>
      <c r="C39" s="17">
        <v>1016000</v>
      </c>
      <c r="D39" s="16">
        <v>784843.27</v>
      </c>
      <c r="E39" s="13">
        <f t="shared" si="0"/>
        <v>0.772483533464567</v>
      </c>
      <c r="G39" s="72">
        <f t="shared" si="1"/>
        <v>1354666.6666666667</v>
      </c>
      <c r="H39" s="72"/>
    </row>
    <row r="40" spans="1:8" s="4" customFormat="1" ht="15" customHeight="1" x14ac:dyDescent="0.25">
      <c r="A40" s="18" t="s">
        <v>9</v>
      </c>
      <c r="B40" s="20" t="s">
        <v>10</v>
      </c>
      <c r="C40" s="17">
        <v>96000</v>
      </c>
      <c r="D40" s="16">
        <v>75413.41</v>
      </c>
      <c r="E40" s="13">
        <f t="shared" si="0"/>
        <v>0.78555635416666669</v>
      </c>
      <c r="G40" s="72">
        <f t="shared" si="1"/>
        <v>128000</v>
      </c>
      <c r="H40" s="72"/>
    </row>
    <row r="41" spans="1:8" s="4" customFormat="1" ht="15" customHeight="1" x14ac:dyDescent="0.25">
      <c r="A41" s="18" t="s">
        <v>27</v>
      </c>
      <c r="B41" s="20" t="s">
        <v>28</v>
      </c>
      <c r="C41" s="17">
        <v>5000</v>
      </c>
      <c r="D41" s="16">
        <v>0</v>
      </c>
      <c r="E41" s="13">
        <f t="shared" si="0"/>
        <v>0</v>
      </c>
      <c r="G41" s="72">
        <f t="shared" si="1"/>
        <v>6666.6666666666661</v>
      </c>
      <c r="H41" s="72"/>
    </row>
    <row r="42" spans="1:8" s="4" customFormat="1" ht="15" customHeight="1" x14ac:dyDescent="0.25">
      <c r="A42" s="18" t="s">
        <v>29</v>
      </c>
      <c r="B42" s="20" t="s">
        <v>30</v>
      </c>
      <c r="C42" s="17">
        <v>700000</v>
      </c>
      <c r="D42" s="16">
        <v>331195.13</v>
      </c>
      <c r="E42" s="13">
        <f t="shared" si="0"/>
        <v>0.4731359</v>
      </c>
      <c r="F42" s="38">
        <f>C42-(D42/7*3)-D42</f>
        <v>226864.09999999998</v>
      </c>
      <c r="G42" s="72">
        <f t="shared" si="1"/>
        <v>933333.33333333337</v>
      </c>
      <c r="H42" s="72"/>
    </row>
    <row r="43" spans="1:8" s="4" customFormat="1" ht="15" customHeight="1" x14ac:dyDescent="0.25">
      <c r="A43" s="18" t="s">
        <v>11</v>
      </c>
      <c r="B43" s="20" t="s">
        <v>12</v>
      </c>
      <c r="C43" s="17">
        <v>139271</v>
      </c>
      <c r="D43" s="16">
        <v>81952.259999999995</v>
      </c>
      <c r="E43" s="13">
        <f t="shared" si="0"/>
        <v>0.58843736312656614</v>
      </c>
      <c r="G43" s="72">
        <f t="shared" si="1"/>
        <v>185694.66666666666</v>
      </c>
      <c r="H43" s="72"/>
    </row>
    <row r="44" spans="1:8" s="4" customFormat="1" ht="15" customHeight="1" x14ac:dyDescent="0.25">
      <c r="A44" s="18" t="s">
        <v>13</v>
      </c>
      <c r="B44" s="20" t="s">
        <v>14</v>
      </c>
      <c r="C44" s="17">
        <v>5000</v>
      </c>
      <c r="D44" s="16">
        <v>0</v>
      </c>
      <c r="E44" s="13">
        <f t="shared" si="0"/>
        <v>0</v>
      </c>
      <c r="G44" s="72">
        <f t="shared" si="1"/>
        <v>6666.6666666666661</v>
      </c>
      <c r="H44" s="72"/>
    </row>
    <row r="45" spans="1:8" s="4" customFormat="1" ht="15" customHeight="1" x14ac:dyDescent="0.25">
      <c r="A45" s="18" t="s">
        <v>15</v>
      </c>
      <c r="B45" s="20" t="s">
        <v>16</v>
      </c>
      <c r="C45" s="17">
        <v>50000</v>
      </c>
      <c r="D45" s="16">
        <v>27344.46</v>
      </c>
      <c r="E45" s="13">
        <f t="shared" si="0"/>
        <v>0.54688919999999996</v>
      </c>
      <c r="G45" s="72">
        <f t="shared" si="1"/>
        <v>66666.666666666672</v>
      </c>
      <c r="H45" s="72"/>
    </row>
    <row r="46" spans="1:8" s="4" customFormat="1" ht="15" customHeight="1" x14ac:dyDescent="0.25">
      <c r="A46" s="18" t="s">
        <v>17</v>
      </c>
      <c r="B46" s="20" t="s">
        <v>18</v>
      </c>
      <c r="C46" s="17">
        <v>180000</v>
      </c>
      <c r="D46" s="16">
        <v>103290.33</v>
      </c>
      <c r="E46" s="13">
        <f t="shared" si="0"/>
        <v>0.57383516666666667</v>
      </c>
      <c r="G46" s="72">
        <f t="shared" si="1"/>
        <v>240000</v>
      </c>
      <c r="H46" s="72"/>
    </row>
    <row r="47" spans="1:8" s="4" customFormat="1" ht="15" customHeight="1" x14ac:dyDescent="0.25">
      <c r="A47" s="18" t="s">
        <v>19</v>
      </c>
      <c r="B47" s="20" t="s">
        <v>20</v>
      </c>
      <c r="C47" s="17">
        <v>600000</v>
      </c>
      <c r="D47" s="16">
        <v>366303.5</v>
      </c>
      <c r="E47" s="13">
        <f t="shared" si="0"/>
        <v>0.6105058333333333</v>
      </c>
      <c r="G47" s="72">
        <f t="shared" si="1"/>
        <v>800000</v>
      </c>
      <c r="H47" s="72"/>
    </row>
    <row r="48" spans="1:8" s="27" customFormat="1" ht="15" customHeight="1" x14ac:dyDescent="0.25">
      <c r="A48" s="25" t="s">
        <v>25</v>
      </c>
      <c r="B48" s="26" t="s">
        <v>75</v>
      </c>
      <c r="C48" s="23">
        <f>C49+C50+C51+C52+C53+C54+C55+C56+C57+C58</f>
        <v>4973800</v>
      </c>
      <c r="D48" s="23">
        <f>D49+D50+D51+D52+D53+D54+D55+D56+D57+D58</f>
        <v>3834024.6999999997</v>
      </c>
      <c r="E48" s="13">
        <f t="shared" si="0"/>
        <v>0.77084416341630135</v>
      </c>
      <c r="G48" s="72">
        <f t="shared" si="1"/>
        <v>6631733.333333334</v>
      </c>
      <c r="H48" s="74"/>
    </row>
    <row r="49" spans="1:8" s="4" customFormat="1" ht="15" customHeight="1" x14ac:dyDescent="0.25">
      <c r="A49" s="18" t="s">
        <v>5</v>
      </c>
      <c r="B49" s="20" t="s">
        <v>6</v>
      </c>
      <c r="C49" s="17">
        <v>2864800</v>
      </c>
      <c r="D49" s="16">
        <v>2266561.0099999998</v>
      </c>
      <c r="E49" s="13">
        <f t="shared" si="0"/>
        <v>0.79117600181513537</v>
      </c>
      <c r="G49" s="72">
        <f t="shared" si="1"/>
        <v>3819733.3333333335</v>
      </c>
      <c r="H49" s="72"/>
    </row>
    <row r="50" spans="1:8" s="4" customFormat="1" ht="15" customHeight="1" x14ac:dyDescent="0.25">
      <c r="A50" s="18" t="s">
        <v>7</v>
      </c>
      <c r="B50" s="20" t="s">
        <v>8</v>
      </c>
      <c r="C50" s="17">
        <v>650300</v>
      </c>
      <c r="D50" s="16">
        <v>511274.86</v>
      </c>
      <c r="E50" s="13">
        <f t="shared" si="0"/>
        <v>0.78621383976626169</v>
      </c>
      <c r="G50" s="72">
        <f t="shared" si="1"/>
        <v>867066.66666666674</v>
      </c>
      <c r="H50" s="72"/>
    </row>
    <row r="51" spans="1:8" s="4" customFormat="1" ht="15" customHeight="1" x14ac:dyDescent="0.25">
      <c r="A51" s="18" t="s">
        <v>9</v>
      </c>
      <c r="B51" s="20" t="s">
        <v>10</v>
      </c>
      <c r="C51" s="17">
        <v>249300</v>
      </c>
      <c r="D51" s="16">
        <v>207781.93</v>
      </c>
      <c r="E51" s="13">
        <f t="shared" si="0"/>
        <v>0.83346141195346968</v>
      </c>
      <c r="G51" s="72">
        <f t="shared" si="1"/>
        <v>332400</v>
      </c>
      <c r="H51" s="72"/>
    </row>
    <row r="52" spans="1:8" s="4" customFormat="1" ht="15" customHeight="1" x14ac:dyDescent="0.25">
      <c r="A52" s="18" t="s">
        <v>27</v>
      </c>
      <c r="B52" s="20" t="s">
        <v>28</v>
      </c>
      <c r="C52" s="17">
        <v>7000</v>
      </c>
      <c r="D52" s="16">
        <v>1993.75</v>
      </c>
      <c r="E52" s="13">
        <f t="shared" si="0"/>
        <v>0.28482142857142856</v>
      </c>
      <c r="G52" s="72">
        <f t="shared" si="1"/>
        <v>9333.3333333333339</v>
      </c>
      <c r="H52" s="72"/>
    </row>
    <row r="53" spans="1:8" s="4" customFormat="1" ht="15" customHeight="1" x14ac:dyDescent="0.25">
      <c r="A53" s="18" t="s">
        <v>29</v>
      </c>
      <c r="B53" s="20" t="s">
        <v>30</v>
      </c>
      <c r="C53" s="17">
        <v>529100</v>
      </c>
      <c r="D53" s="16">
        <v>344756.84</v>
      </c>
      <c r="E53" s="13">
        <f t="shared" si="0"/>
        <v>0.65159107919107928</v>
      </c>
      <c r="F53" s="38">
        <f>C53-(D53/7*3)-D53</f>
        <v>36590.22857142851</v>
      </c>
      <c r="G53" s="72">
        <f t="shared" si="1"/>
        <v>705466.66666666674</v>
      </c>
      <c r="H53" s="72"/>
    </row>
    <row r="54" spans="1:8" s="4" customFormat="1" ht="15" customHeight="1" x14ac:dyDescent="0.25">
      <c r="A54" s="18" t="s">
        <v>11</v>
      </c>
      <c r="B54" s="20" t="s">
        <v>12</v>
      </c>
      <c r="C54" s="17">
        <v>404700</v>
      </c>
      <c r="D54" s="16">
        <v>371754.95</v>
      </c>
      <c r="E54" s="13">
        <f t="shared" si="0"/>
        <v>0.91859389671361502</v>
      </c>
      <c r="G54" s="72">
        <f t="shared" si="1"/>
        <v>539600</v>
      </c>
      <c r="H54" s="72"/>
    </row>
    <row r="55" spans="1:8" s="4" customFormat="1" ht="15" customHeight="1" x14ac:dyDescent="0.25">
      <c r="A55" s="18" t="s">
        <v>13</v>
      </c>
      <c r="B55" s="20" t="s">
        <v>14</v>
      </c>
      <c r="C55" s="17">
        <v>4600</v>
      </c>
      <c r="D55" s="16">
        <v>0</v>
      </c>
      <c r="E55" s="13">
        <f t="shared" si="0"/>
        <v>0</v>
      </c>
      <c r="G55" s="72">
        <f t="shared" si="1"/>
        <v>6133.333333333333</v>
      </c>
      <c r="H55" s="72"/>
    </row>
    <row r="56" spans="1:8" s="4" customFormat="1" ht="15" customHeight="1" x14ac:dyDescent="0.25">
      <c r="A56" s="18" t="s">
        <v>15</v>
      </c>
      <c r="B56" s="20" t="s">
        <v>16</v>
      </c>
      <c r="C56" s="17">
        <v>36000</v>
      </c>
      <c r="D56" s="16">
        <v>15308.05</v>
      </c>
      <c r="E56" s="13">
        <f t="shared" si="0"/>
        <v>0.42522361111111107</v>
      </c>
      <c r="G56" s="72">
        <f t="shared" si="1"/>
        <v>48000</v>
      </c>
      <c r="H56" s="72"/>
    </row>
    <row r="57" spans="1:8" s="4" customFormat="1" ht="15" customHeight="1" x14ac:dyDescent="0.25">
      <c r="A57" s="18" t="s">
        <v>17</v>
      </c>
      <c r="B57" s="20" t="s">
        <v>18</v>
      </c>
      <c r="C57" s="17">
        <v>54000</v>
      </c>
      <c r="D57" s="16">
        <v>27415.08</v>
      </c>
      <c r="E57" s="13">
        <f t="shared" si="0"/>
        <v>0.50768666666666673</v>
      </c>
      <c r="G57" s="72">
        <f t="shared" si="1"/>
        <v>72000</v>
      </c>
      <c r="H57" s="72"/>
    </row>
    <row r="58" spans="1:8" s="4" customFormat="1" ht="15" customHeight="1" x14ac:dyDescent="0.25">
      <c r="A58" s="18" t="s">
        <v>19</v>
      </c>
      <c r="B58" s="20" t="s">
        <v>20</v>
      </c>
      <c r="C58" s="17">
        <v>174000</v>
      </c>
      <c r="D58" s="16">
        <v>87178.23</v>
      </c>
      <c r="E58" s="13">
        <f t="shared" si="0"/>
        <v>0.50102431034482753</v>
      </c>
      <c r="G58" s="72">
        <f t="shared" si="1"/>
        <v>232000</v>
      </c>
      <c r="H58" s="72"/>
    </row>
    <row r="59" spans="1:8" s="27" customFormat="1" ht="15" customHeight="1" x14ac:dyDescent="0.25">
      <c r="A59" s="25" t="s">
        <v>25</v>
      </c>
      <c r="B59" s="26" t="s">
        <v>76</v>
      </c>
      <c r="C59" s="23">
        <f>C60+C61+C62+C63+C64+C65+C66+C67+C68+C69</f>
        <v>3093900</v>
      </c>
      <c r="D59" s="23">
        <f>D60+D61+D62+D63+D64+D65+D66+D67+D68+D69</f>
        <v>2529566.5499999993</v>
      </c>
      <c r="E59" s="13">
        <f t="shared" si="0"/>
        <v>0.81759803161058842</v>
      </c>
      <c r="G59" s="72">
        <f t="shared" si="1"/>
        <v>4125200</v>
      </c>
      <c r="H59" s="74"/>
    </row>
    <row r="60" spans="1:8" s="4" customFormat="1" ht="15" customHeight="1" x14ac:dyDescent="0.25">
      <c r="A60" s="18" t="s">
        <v>5</v>
      </c>
      <c r="B60" s="20" t="s">
        <v>6</v>
      </c>
      <c r="C60" s="17">
        <v>1826200</v>
      </c>
      <c r="D60" s="16">
        <v>1567625.69</v>
      </c>
      <c r="E60" s="13">
        <f t="shared" si="0"/>
        <v>0.85840854780418352</v>
      </c>
      <c r="G60" s="72">
        <f t="shared" si="1"/>
        <v>2434933.3333333335</v>
      </c>
      <c r="H60" s="72"/>
    </row>
    <row r="61" spans="1:8" s="4" customFormat="1" ht="15" customHeight="1" x14ac:dyDescent="0.25">
      <c r="A61" s="18" t="s">
        <v>7</v>
      </c>
      <c r="B61" s="20" t="s">
        <v>8</v>
      </c>
      <c r="C61" s="17">
        <v>401720</v>
      </c>
      <c r="D61" s="16">
        <v>350032.91</v>
      </c>
      <c r="E61" s="13">
        <f t="shared" si="0"/>
        <v>0.87133553221149052</v>
      </c>
      <c r="G61" s="72">
        <f t="shared" si="1"/>
        <v>535626.66666666663</v>
      </c>
      <c r="H61" s="72"/>
    </row>
    <row r="62" spans="1:8" s="4" customFormat="1" ht="15" customHeight="1" x14ac:dyDescent="0.25">
      <c r="A62" s="18" t="s">
        <v>9</v>
      </c>
      <c r="B62" s="20" t="s">
        <v>10</v>
      </c>
      <c r="C62" s="17">
        <v>108800</v>
      </c>
      <c r="D62" s="16">
        <v>79847.740000000005</v>
      </c>
      <c r="E62" s="13">
        <f t="shared" si="0"/>
        <v>0.73389466911764711</v>
      </c>
      <c r="G62" s="72">
        <f t="shared" si="1"/>
        <v>145066.66666666666</v>
      </c>
      <c r="H62" s="72"/>
    </row>
    <row r="63" spans="1:8" s="4" customFormat="1" ht="15" customHeight="1" x14ac:dyDescent="0.25">
      <c r="A63" s="18" t="s">
        <v>27</v>
      </c>
      <c r="B63" s="20" t="s">
        <v>28</v>
      </c>
      <c r="C63" s="17">
        <v>10000</v>
      </c>
      <c r="D63" s="16">
        <v>3789</v>
      </c>
      <c r="E63" s="13">
        <f t="shared" si="0"/>
        <v>0.37890000000000001</v>
      </c>
      <c r="G63" s="72">
        <f t="shared" si="1"/>
        <v>13333.333333333332</v>
      </c>
      <c r="H63" s="72"/>
    </row>
    <row r="64" spans="1:8" s="4" customFormat="1" ht="15" customHeight="1" x14ac:dyDescent="0.25">
      <c r="A64" s="18" t="s">
        <v>29</v>
      </c>
      <c r="B64" s="20" t="s">
        <v>30</v>
      </c>
      <c r="C64" s="17">
        <v>320000</v>
      </c>
      <c r="D64" s="16">
        <v>213620.98</v>
      </c>
      <c r="E64" s="13">
        <f t="shared" si="0"/>
        <v>0.66756556249999999</v>
      </c>
      <c r="F64" s="38">
        <f>C64-(D64/7*3)-D64</f>
        <v>14827.171428571426</v>
      </c>
      <c r="G64" s="72">
        <f t="shared" si="1"/>
        <v>426666.66666666663</v>
      </c>
      <c r="H64" s="72"/>
    </row>
    <row r="65" spans="1:8" s="4" customFormat="1" ht="15" customHeight="1" x14ac:dyDescent="0.25">
      <c r="A65" s="18" t="s">
        <v>11</v>
      </c>
      <c r="B65" s="20" t="s">
        <v>12</v>
      </c>
      <c r="C65" s="17">
        <v>127900</v>
      </c>
      <c r="D65" s="16">
        <v>70545.899999999994</v>
      </c>
      <c r="E65" s="13">
        <f t="shared" si="0"/>
        <v>0.55157075840500391</v>
      </c>
      <c r="G65" s="72">
        <f t="shared" si="1"/>
        <v>170533.33333333334</v>
      </c>
      <c r="H65" s="72"/>
    </row>
    <row r="66" spans="1:8" s="4" customFormat="1" ht="15" customHeight="1" x14ac:dyDescent="0.25">
      <c r="A66" s="18" t="s">
        <v>13</v>
      </c>
      <c r="B66" s="20" t="s">
        <v>14</v>
      </c>
      <c r="C66" s="17">
        <v>3000</v>
      </c>
      <c r="D66" s="16">
        <v>1434</v>
      </c>
      <c r="E66" s="13">
        <f t="shared" si="0"/>
        <v>0.47799999999999998</v>
      </c>
      <c r="G66" s="72">
        <f t="shared" si="1"/>
        <v>4000</v>
      </c>
      <c r="H66" s="72"/>
    </row>
    <row r="67" spans="1:8" s="4" customFormat="1" ht="15" customHeight="1" x14ac:dyDescent="0.25">
      <c r="A67" s="18" t="s">
        <v>15</v>
      </c>
      <c r="B67" s="20" t="s">
        <v>16</v>
      </c>
      <c r="C67" s="17">
        <v>24000</v>
      </c>
      <c r="D67" s="16">
        <v>7677.28</v>
      </c>
      <c r="E67" s="13">
        <f t="shared" si="0"/>
        <v>0.31988666666666665</v>
      </c>
      <c r="G67" s="72">
        <f t="shared" si="1"/>
        <v>32000</v>
      </c>
      <c r="H67" s="72"/>
    </row>
    <row r="68" spans="1:8" s="4" customFormat="1" ht="15" customHeight="1" x14ac:dyDescent="0.25">
      <c r="A68" s="18" t="s">
        <v>17</v>
      </c>
      <c r="B68" s="20" t="s">
        <v>18</v>
      </c>
      <c r="C68" s="17">
        <v>41400</v>
      </c>
      <c r="D68" s="16">
        <v>27894.11</v>
      </c>
      <c r="E68" s="13">
        <f t="shared" si="0"/>
        <v>0.67377077294685994</v>
      </c>
      <c r="G68" s="72">
        <f t="shared" si="1"/>
        <v>55200</v>
      </c>
      <c r="H68" s="72"/>
    </row>
    <row r="69" spans="1:8" s="4" customFormat="1" ht="15" customHeight="1" x14ac:dyDescent="0.25">
      <c r="A69" s="18" t="s">
        <v>19</v>
      </c>
      <c r="B69" s="20" t="s">
        <v>20</v>
      </c>
      <c r="C69" s="17">
        <v>230880</v>
      </c>
      <c r="D69" s="16">
        <v>207098.94</v>
      </c>
      <c r="E69" s="13">
        <f t="shared" ref="E69:E132" si="4">D69/C69</f>
        <v>0.89699818087318084</v>
      </c>
      <c r="G69" s="72">
        <f t="shared" si="1"/>
        <v>307840</v>
      </c>
      <c r="H69" s="72"/>
    </row>
    <row r="70" spans="1:8" s="27" customFormat="1" ht="15" customHeight="1" x14ac:dyDescent="0.25">
      <c r="A70" s="25" t="s">
        <v>25</v>
      </c>
      <c r="B70" s="26" t="s">
        <v>77</v>
      </c>
      <c r="C70" s="23">
        <f>C71+C72+C73+C74+C75+C76+C77+C78+C79+C80</f>
        <v>5097500</v>
      </c>
      <c r="D70" s="23">
        <f>D71+D72+D73+D74+D75+D76+D77+D78+D79+D80</f>
        <v>3656927.5100000002</v>
      </c>
      <c r="E70" s="13">
        <f t="shared" si="4"/>
        <v>0.71739627464443356</v>
      </c>
      <c r="G70" s="72">
        <f t="shared" ref="G70:G133" si="5">C70/9*12</f>
        <v>6796666.666666666</v>
      </c>
      <c r="H70" s="74"/>
    </row>
    <row r="71" spans="1:8" s="4" customFormat="1" ht="15" customHeight="1" x14ac:dyDescent="0.25">
      <c r="A71" s="18" t="s">
        <v>5</v>
      </c>
      <c r="B71" s="20" t="s">
        <v>6</v>
      </c>
      <c r="C71" s="17">
        <v>3141000</v>
      </c>
      <c r="D71" s="16">
        <v>2582801.94</v>
      </c>
      <c r="E71" s="13">
        <f t="shared" si="4"/>
        <v>0.82228651384909268</v>
      </c>
      <c r="G71" s="72">
        <f t="shared" si="5"/>
        <v>4188000</v>
      </c>
      <c r="H71" s="72"/>
    </row>
    <row r="72" spans="1:8" s="4" customFormat="1" ht="15" customHeight="1" x14ac:dyDescent="0.25">
      <c r="A72" s="18" t="s">
        <v>7</v>
      </c>
      <c r="B72" s="20" t="s">
        <v>8</v>
      </c>
      <c r="C72" s="17">
        <v>691040</v>
      </c>
      <c r="D72" s="16">
        <v>543271.68999999994</v>
      </c>
      <c r="E72" s="13">
        <f t="shared" si="4"/>
        <v>0.78616533051632309</v>
      </c>
      <c r="G72" s="72">
        <f t="shared" si="5"/>
        <v>921386.66666666663</v>
      </c>
      <c r="H72" s="72"/>
    </row>
    <row r="73" spans="1:8" s="4" customFormat="1" ht="15" customHeight="1" x14ac:dyDescent="0.25">
      <c r="A73" s="18" t="s">
        <v>9</v>
      </c>
      <c r="B73" s="20" t="s">
        <v>10</v>
      </c>
      <c r="C73" s="17">
        <v>91460</v>
      </c>
      <c r="D73" s="16">
        <v>27971.41</v>
      </c>
      <c r="E73" s="13">
        <f t="shared" si="4"/>
        <v>0.30583216706757055</v>
      </c>
      <c r="G73" s="72">
        <f t="shared" si="5"/>
        <v>121946.66666666667</v>
      </c>
      <c r="H73" s="72"/>
    </row>
    <row r="74" spans="1:8" s="4" customFormat="1" ht="15" customHeight="1" x14ac:dyDescent="0.25">
      <c r="A74" s="18" t="s">
        <v>27</v>
      </c>
      <c r="B74" s="20" t="s">
        <v>28</v>
      </c>
      <c r="C74" s="17">
        <v>4000</v>
      </c>
      <c r="D74" s="16">
        <v>0</v>
      </c>
      <c r="E74" s="13">
        <f t="shared" si="4"/>
        <v>0</v>
      </c>
      <c r="G74" s="72">
        <f t="shared" si="5"/>
        <v>5333.3333333333339</v>
      </c>
      <c r="H74" s="72"/>
    </row>
    <row r="75" spans="1:8" s="4" customFormat="1" ht="15" customHeight="1" x14ac:dyDescent="0.25">
      <c r="A75" s="18" t="s">
        <v>29</v>
      </c>
      <c r="B75" s="20" t="s">
        <v>30</v>
      </c>
      <c r="C75" s="17">
        <v>495000</v>
      </c>
      <c r="D75" s="16">
        <v>119837.94</v>
      </c>
      <c r="E75" s="13">
        <f t="shared" si="4"/>
        <v>0.2420968484848485</v>
      </c>
      <c r="F75" s="38">
        <f>C75-(D75/9*3)-D75</f>
        <v>335216.08</v>
      </c>
      <c r="G75" s="72">
        <f t="shared" si="5"/>
        <v>660000</v>
      </c>
      <c r="H75" s="72"/>
    </row>
    <row r="76" spans="1:8" s="4" customFormat="1" ht="15" customHeight="1" x14ac:dyDescent="0.25">
      <c r="A76" s="18" t="s">
        <v>11</v>
      </c>
      <c r="B76" s="20" t="s">
        <v>12</v>
      </c>
      <c r="C76" s="17">
        <v>96000</v>
      </c>
      <c r="D76" s="16">
        <v>65915.16</v>
      </c>
      <c r="E76" s="13">
        <f t="shared" si="4"/>
        <v>0.68661625000000004</v>
      </c>
      <c r="G76" s="72">
        <f t="shared" si="5"/>
        <v>128000</v>
      </c>
      <c r="H76" s="72"/>
    </row>
    <row r="77" spans="1:8" s="4" customFormat="1" ht="15" customHeight="1" x14ac:dyDescent="0.25">
      <c r="A77" s="18" t="s">
        <v>13</v>
      </c>
      <c r="B77" s="20" t="s">
        <v>14</v>
      </c>
      <c r="C77" s="17">
        <v>5000</v>
      </c>
      <c r="D77" s="16">
        <v>0</v>
      </c>
      <c r="E77" s="13">
        <f t="shared" si="4"/>
        <v>0</v>
      </c>
      <c r="G77" s="72">
        <f t="shared" si="5"/>
        <v>6666.6666666666661</v>
      </c>
      <c r="H77" s="72"/>
    </row>
    <row r="78" spans="1:8" s="4" customFormat="1" ht="15" customHeight="1" x14ac:dyDescent="0.25">
      <c r="A78" s="18" t="s">
        <v>15</v>
      </c>
      <c r="B78" s="20" t="s">
        <v>16</v>
      </c>
      <c r="C78" s="17">
        <v>41000</v>
      </c>
      <c r="D78" s="16">
        <v>18786.62</v>
      </c>
      <c r="E78" s="13">
        <f t="shared" si="4"/>
        <v>0.45821024390243897</v>
      </c>
      <c r="G78" s="72">
        <f t="shared" si="5"/>
        <v>54666.666666666672</v>
      </c>
      <c r="H78" s="72"/>
    </row>
    <row r="79" spans="1:8" s="4" customFormat="1" ht="15" customHeight="1" x14ac:dyDescent="0.25">
      <c r="A79" s="18" t="s">
        <v>17</v>
      </c>
      <c r="B79" s="20" t="s">
        <v>18</v>
      </c>
      <c r="C79" s="17">
        <v>93000</v>
      </c>
      <c r="D79" s="16">
        <v>63967.18</v>
      </c>
      <c r="E79" s="13">
        <f t="shared" si="4"/>
        <v>0.68781913978494624</v>
      </c>
      <c r="G79" s="72">
        <f t="shared" si="5"/>
        <v>124000</v>
      </c>
      <c r="H79" s="72"/>
    </row>
    <row r="80" spans="1:8" s="4" customFormat="1" ht="15" customHeight="1" x14ac:dyDescent="0.25">
      <c r="A80" s="18" t="s">
        <v>19</v>
      </c>
      <c r="B80" s="20" t="s">
        <v>20</v>
      </c>
      <c r="C80" s="17">
        <v>440000</v>
      </c>
      <c r="D80" s="16">
        <v>234375.57</v>
      </c>
      <c r="E80" s="13">
        <f t="shared" si="4"/>
        <v>0.53267175</v>
      </c>
      <c r="G80" s="72">
        <f t="shared" si="5"/>
        <v>586666.66666666674</v>
      </c>
      <c r="H80" s="72"/>
    </row>
    <row r="81" spans="1:8" s="27" customFormat="1" ht="15" customHeight="1" x14ac:dyDescent="0.25">
      <c r="A81" s="25" t="s">
        <v>25</v>
      </c>
      <c r="B81" s="26" t="s">
        <v>78</v>
      </c>
      <c r="C81" s="23">
        <f>C82+C83+C84+C85+C86+C87+C88+C89+C90+C91</f>
        <v>6905420</v>
      </c>
      <c r="D81" s="23">
        <f>D82+D83+D84+D85+D86+D87+D88+D89+D90+D91</f>
        <v>4959843.8900000006</v>
      </c>
      <c r="E81" s="13">
        <f t="shared" si="4"/>
        <v>0.71825376153803833</v>
      </c>
      <c r="G81" s="72">
        <f t="shared" si="5"/>
        <v>9207226.666666666</v>
      </c>
      <c r="H81" s="74"/>
    </row>
    <row r="82" spans="1:8" s="4" customFormat="1" ht="15" customHeight="1" x14ac:dyDescent="0.25">
      <c r="A82" s="18" t="s">
        <v>5</v>
      </c>
      <c r="B82" s="20" t="s">
        <v>6</v>
      </c>
      <c r="C82" s="17">
        <v>4451600</v>
      </c>
      <c r="D82" s="16">
        <v>3137544.99</v>
      </c>
      <c r="E82" s="13">
        <f t="shared" si="4"/>
        <v>0.70481287402282333</v>
      </c>
      <c r="G82" s="72">
        <f t="shared" si="5"/>
        <v>5935466.666666667</v>
      </c>
      <c r="H82" s="72"/>
    </row>
    <row r="83" spans="1:8" s="4" customFormat="1" ht="15" customHeight="1" x14ac:dyDescent="0.25">
      <c r="A83" s="18" t="s">
        <v>7</v>
      </c>
      <c r="B83" s="20" t="s">
        <v>8</v>
      </c>
      <c r="C83" s="17">
        <v>979370</v>
      </c>
      <c r="D83" s="16">
        <v>691133.14</v>
      </c>
      <c r="E83" s="13">
        <f t="shared" si="4"/>
        <v>0.70569155681713758</v>
      </c>
      <c r="G83" s="72">
        <f t="shared" si="5"/>
        <v>1305826.6666666667</v>
      </c>
      <c r="H83" s="72"/>
    </row>
    <row r="84" spans="1:8" s="4" customFormat="1" ht="15" customHeight="1" x14ac:dyDescent="0.25">
      <c r="A84" s="18" t="s">
        <v>9</v>
      </c>
      <c r="B84" s="20" t="s">
        <v>10</v>
      </c>
      <c r="C84" s="17">
        <v>42671</v>
      </c>
      <c r="D84" s="16">
        <v>20025</v>
      </c>
      <c r="E84" s="13">
        <f t="shared" si="4"/>
        <v>0.46928827540952872</v>
      </c>
      <c r="G84" s="72">
        <f t="shared" si="5"/>
        <v>56894.666666666672</v>
      </c>
      <c r="H84" s="72"/>
    </row>
    <row r="85" spans="1:8" s="4" customFormat="1" ht="15" customHeight="1" x14ac:dyDescent="0.25">
      <c r="A85" s="18" t="s">
        <v>27</v>
      </c>
      <c r="B85" s="20" t="s">
        <v>28</v>
      </c>
      <c r="C85" s="17">
        <v>2000</v>
      </c>
      <c r="D85" s="16">
        <v>1999.9</v>
      </c>
      <c r="E85" s="13">
        <f t="shared" si="4"/>
        <v>0.99995000000000001</v>
      </c>
      <c r="G85" s="72">
        <f t="shared" si="5"/>
        <v>2666.666666666667</v>
      </c>
      <c r="H85" s="72"/>
    </row>
    <row r="86" spans="1:8" s="4" customFormat="1" ht="15" customHeight="1" x14ac:dyDescent="0.25">
      <c r="A86" s="18" t="s">
        <v>29</v>
      </c>
      <c r="B86" s="20" t="s">
        <v>30</v>
      </c>
      <c r="C86" s="17">
        <v>514320</v>
      </c>
      <c r="D86" s="16">
        <v>339051.62</v>
      </c>
      <c r="E86" s="13">
        <f t="shared" si="4"/>
        <v>0.65922309068284335</v>
      </c>
      <c r="F86" s="38">
        <f>C86-(D86/7*3)-D86</f>
        <v>29960.542857142864</v>
      </c>
      <c r="G86" s="72">
        <f t="shared" si="5"/>
        <v>685760</v>
      </c>
      <c r="H86" s="72"/>
    </row>
    <row r="87" spans="1:8" s="4" customFormat="1" ht="15" customHeight="1" x14ac:dyDescent="0.25">
      <c r="A87" s="18" t="s">
        <v>11</v>
      </c>
      <c r="B87" s="20" t="s">
        <v>12</v>
      </c>
      <c r="C87" s="17">
        <v>139749</v>
      </c>
      <c r="D87" s="16">
        <v>80565.81</v>
      </c>
      <c r="E87" s="13">
        <f t="shared" si="4"/>
        <v>0.57650366013352505</v>
      </c>
      <c r="G87" s="72">
        <f t="shared" si="5"/>
        <v>186332</v>
      </c>
      <c r="H87" s="72"/>
    </row>
    <row r="88" spans="1:8" s="4" customFormat="1" ht="15" customHeight="1" x14ac:dyDescent="0.25">
      <c r="A88" s="18" t="s">
        <v>13</v>
      </c>
      <c r="B88" s="20" t="s">
        <v>14</v>
      </c>
      <c r="C88" s="17">
        <v>2000</v>
      </c>
      <c r="D88" s="16">
        <v>1180</v>
      </c>
      <c r="E88" s="13">
        <f t="shared" si="4"/>
        <v>0.59</v>
      </c>
      <c r="G88" s="72">
        <f t="shared" si="5"/>
        <v>2666.666666666667</v>
      </c>
      <c r="H88" s="72"/>
    </row>
    <row r="89" spans="1:8" s="4" customFormat="1" ht="15" customHeight="1" x14ac:dyDescent="0.25">
      <c r="A89" s="18" t="s">
        <v>15</v>
      </c>
      <c r="B89" s="20" t="s">
        <v>16</v>
      </c>
      <c r="C89" s="17">
        <v>25000</v>
      </c>
      <c r="D89" s="16">
        <v>15660.69</v>
      </c>
      <c r="E89" s="13">
        <f t="shared" si="4"/>
        <v>0.62642759999999997</v>
      </c>
      <c r="G89" s="72">
        <f t="shared" si="5"/>
        <v>33333.333333333336</v>
      </c>
      <c r="H89" s="72"/>
    </row>
    <row r="90" spans="1:8" s="4" customFormat="1" ht="15" customHeight="1" x14ac:dyDescent="0.25">
      <c r="A90" s="18" t="s">
        <v>17</v>
      </c>
      <c r="B90" s="20" t="s">
        <v>18</v>
      </c>
      <c r="C90" s="17">
        <v>155000</v>
      </c>
      <c r="D90" s="16">
        <v>91147.69</v>
      </c>
      <c r="E90" s="13">
        <f t="shared" si="4"/>
        <v>0.58804961290322577</v>
      </c>
      <c r="G90" s="72">
        <f t="shared" si="5"/>
        <v>206666.66666666669</v>
      </c>
      <c r="H90" s="72"/>
    </row>
    <row r="91" spans="1:8" s="4" customFormat="1" ht="15" customHeight="1" x14ac:dyDescent="0.25">
      <c r="A91" s="18" t="s">
        <v>19</v>
      </c>
      <c r="B91" s="20" t="s">
        <v>20</v>
      </c>
      <c r="C91" s="17">
        <v>593710</v>
      </c>
      <c r="D91" s="16">
        <v>581535.05000000005</v>
      </c>
      <c r="E91" s="13">
        <f t="shared" si="4"/>
        <v>0.97949343955803347</v>
      </c>
      <c r="G91" s="72">
        <f t="shared" si="5"/>
        <v>791613.33333333337</v>
      </c>
      <c r="H91" s="72"/>
    </row>
    <row r="92" spans="1:8" s="27" customFormat="1" ht="15" customHeight="1" x14ac:dyDescent="0.25">
      <c r="A92" s="25" t="s">
        <v>25</v>
      </c>
      <c r="B92" s="26" t="s">
        <v>79</v>
      </c>
      <c r="C92" s="23">
        <f>C93+C94+C95+C96+C97+C98+C99+C100+C101+C102</f>
        <v>4192000</v>
      </c>
      <c r="D92" s="23">
        <f>D93+D94+D95+D96+D97+D98+D99+D100+D101+D102</f>
        <v>2708500.78</v>
      </c>
      <c r="E92" s="13">
        <f t="shared" si="4"/>
        <v>0.64611182729007632</v>
      </c>
      <c r="G92" s="72">
        <f t="shared" si="5"/>
        <v>5589333.333333333</v>
      </c>
      <c r="H92" s="74"/>
    </row>
    <row r="93" spans="1:8" s="4" customFormat="1" ht="15" customHeight="1" x14ac:dyDescent="0.25">
      <c r="A93" s="18" t="s">
        <v>5</v>
      </c>
      <c r="B93" s="20" t="s">
        <v>6</v>
      </c>
      <c r="C93" s="17">
        <v>2580000</v>
      </c>
      <c r="D93" s="16">
        <v>1774328.51</v>
      </c>
      <c r="E93" s="13">
        <f t="shared" si="4"/>
        <v>0.68772422868217054</v>
      </c>
      <c r="G93" s="72">
        <f t="shared" si="5"/>
        <v>3440000</v>
      </c>
      <c r="H93" s="72"/>
    </row>
    <row r="94" spans="1:8" s="4" customFormat="1" ht="15" customHeight="1" x14ac:dyDescent="0.25">
      <c r="A94" s="18" t="s">
        <v>7</v>
      </c>
      <c r="B94" s="20" t="s">
        <v>8</v>
      </c>
      <c r="C94" s="17">
        <v>567600</v>
      </c>
      <c r="D94" s="16">
        <v>394803</v>
      </c>
      <c r="E94" s="13">
        <f t="shared" si="4"/>
        <v>0.69556553911205077</v>
      </c>
      <c r="G94" s="72">
        <f t="shared" si="5"/>
        <v>756800</v>
      </c>
      <c r="H94" s="72"/>
    </row>
    <row r="95" spans="1:8" s="4" customFormat="1" ht="15" customHeight="1" x14ac:dyDescent="0.25">
      <c r="A95" s="18" t="s">
        <v>9</v>
      </c>
      <c r="B95" s="20" t="s">
        <v>10</v>
      </c>
      <c r="C95" s="17">
        <v>90000</v>
      </c>
      <c r="D95" s="16">
        <v>0</v>
      </c>
      <c r="E95" s="13">
        <f t="shared" si="4"/>
        <v>0</v>
      </c>
      <c r="G95" s="72">
        <f t="shared" si="5"/>
        <v>120000</v>
      </c>
      <c r="H95" s="72"/>
    </row>
    <row r="96" spans="1:8" s="4" customFormat="1" ht="15" customHeight="1" x14ac:dyDescent="0.25">
      <c r="A96" s="18" t="s">
        <v>27</v>
      </c>
      <c r="B96" s="20" t="s">
        <v>28</v>
      </c>
      <c r="C96" s="17">
        <v>6000</v>
      </c>
      <c r="D96" s="16">
        <v>6000</v>
      </c>
      <c r="E96" s="13">
        <f t="shared" si="4"/>
        <v>1</v>
      </c>
      <c r="G96" s="72">
        <f t="shared" si="5"/>
        <v>8000</v>
      </c>
      <c r="H96" s="72"/>
    </row>
    <row r="97" spans="1:8" s="4" customFormat="1" ht="15" customHeight="1" x14ac:dyDescent="0.25">
      <c r="A97" s="18" t="s">
        <v>29</v>
      </c>
      <c r="B97" s="20" t="s">
        <v>30</v>
      </c>
      <c r="C97" s="17">
        <v>350000</v>
      </c>
      <c r="D97" s="16">
        <v>201777.3</v>
      </c>
      <c r="E97" s="13">
        <f t="shared" si="4"/>
        <v>0.57650657142857142</v>
      </c>
      <c r="F97" s="38">
        <f>C97-(D97/7*3)-D97</f>
        <v>61746.714285714319</v>
      </c>
      <c r="G97" s="72">
        <f t="shared" si="5"/>
        <v>466666.66666666669</v>
      </c>
      <c r="H97" s="72"/>
    </row>
    <row r="98" spans="1:8" s="4" customFormat="1" ht="15" customHeight="1" x14ac:dyDescent="0.25">
      <c r="A98" s="18" t="s">
        <v>11</v>
      </c>
      <c r="B98" s="20" t="s">
        <v>12</v>
      </c>
      <c r="C98" s="17">
        <v>80000</v>
      </c>
      <c r="D98" s="16">
        <v>42456.22</v>
      </c>
      <c r="E98" s="13">
        <f t="shared" si="4"/>
        <v>0.53070275</v>
      </c>
      <c r="G98" s="72">
        <f t="shared" si="5"/>
        <v>106666.66666666666</v>
      </c>
      <c r="H98" s="72"/>
    </row>
    <row r="99" spans="1:8" s="4" customFormat="1" ht="15" customHeight="1" x14ac:dyDescent="0.25">
      <c r="A99" s="18" t="s">
        <v>13</v>
      </c>
      <c r="B99" s="20" t="s">
        <v>14</v>
      </c>
      <c r="C99" s="17">
        <v>1000</v>
      </c>
      <c r="D99" s="16">
        <v>0</v>
      </c>
      <c r="E99" s="13">
        <f t="shared" si="4"/>
        <v>0</v>
      </c>
      <c r="G99" s="72">
        <f t="shared" si="5"/>
        <v>1333.3333333333335</v>
      </c>
      <c r="H99" s="72"/>
    </row>
    <row r="100" spans="1:8" s="4" customFormat="1" ht="15" customHeight="1" x14ac:dyDescent="0.25">
      <c r="A100" s="18" t="s">
        <v>15</v>
      </c>
      <c r="B100" s="20" t="s">
        <v>16</v>
      </c>
      <c r="C100" s="17">
        <v>12400</v>
      </c>
      <c r="D100" s="16">
        <v>5764.66</v>
      </c>
      <c r="E100" s="13">
        <f t="shared" si="4"/>
        <v>0.46489193548387098</v>
      </c>
      <c r="G100" s="72">
        <f t="shared" si="5"/>
        <v>16533.333333333336</v>
      </c>
      <c r="H100" s="72"/>
    </row>
    <row r="101" spans="1:8" s="4" customFormat="1" ht="15" customHeight="1" x14ac:dyDescent="0.25">
      <c r="A101" s="18" t="s">
        <v>17</v>
      </c>
      <c r="B101" s="20" t="s">
        <v>18</v>
      </c>
      <c r="C101" s="17">
        <v>160000</v>
      </c>
      <c r="D101" s="16">
        <v>80211.06</v>
      </c>
      <c r="E101" s="13">
        <f t="shared" si="4"/>
        <v>0.50131912499999998</v>
      </c>
      <c r="G101" s="72">
        <f t="shared" si="5"/>
        <v>213333.33333333331</v>
      </c>
      <c r="H101" s="72"/>
    </row>
    <row r="102" spans="1:8" s="4" customFormat="1" ht="15" customHeight="1" x14ac:dyDescent="0.25">
      <c r="A102" s="18" t="s">
        <v>19</v>
      </c>
      <c r="B102" s="20" t="s">
        <v>20</v>
      </c>
      <c r="C102" s="17">
        <v>345000</v>
      </c>
      <c r="D102" s="16">
        <v>203160.03</v>
      </c>
      <c r="E102" s="13">
        <f t="shared" si="4"/>
        <v>0.58886965217391307</v>
      </c>
      <c r="G102" s="72">
        <f t="shared" si="5"/>
        <v>460000</v>
      </c>
      <c r="H102" s="72"/>
    </row>
    <row r="103" spans="1:8" s="4" customFormat="1" ht="57" customHeight="1" x14ac:dyDescent="0.25">
      <c r="A103" s="9" t="s">
        <v>31</v>
      </c>
      <c r="B103" s="21" t="s">
        <v>32</v>
      </c>
      <c r="C103" s="23">
        <f>C104</f>
        <v>43050</v>
      </c>
      <c r="D103" s="23">
        <f>D104</f>
        <v>0</v>
      </c>
      <c r="E103" s="13">
        <f t="shared" si="4"/>
        <v>0</v>
      </c>
      <c r="G103" s="72">
        <f t="shared" si="5"/>
        <v>57400</v>
      </c>
      <c r="H103" s="72"/>
    </row>
    <row r="104" spans="1:8" s="4" customFormat="1" ht="30.75" customHeight="1" x14ac:dyDescent="0.25">
      <c r="A104" s="8" t="s">
        <v>21</v>
      </c>
      <c r="B104" s="11" t="s">
        <v>22</v>
      </c>
      <c r="C104" s="24">
        <v>43050</v>
      </c>
      <c r="D104" s="42"/>
      <c r="E104" s="13">
        <f t="shared" si="4"/>
        <v>0</v>
      </c>
      <c r="G104" s="72">
        <f t="shared" si="5"/>
        <v>57400</v>
      </c>
      <c r="H104" s="72"/>
    </row>
    <row r="105" spans="1:8" s="4" customFormat="1" ht="15" customHeight="1" x14ac:dyDescent="0.25">
      <c r="A105" s="9" t="s">
        <v>33</v>
      </c>
      <c r="B105" s="21" t="s">
        <v>34</v>
      </c>
      <c r="C105" s="23">
        <f>C106</f>
        <v>2210000</v>
      </c>
      <c r="D105" s="23">
        <f>D106</f>
        <v>0</v>
      </c>
      <c r="E105" s="13">
        <f t="shared" si="4"/>
        <v>0</v>
      </c>
      <c r="G105" s="72">
        <f t="shared" si="5"/>
        <v>2946666.666666667</v>
      </c>
      <c r="H105" s="72"/>
    </row>
    <row r="106" spans="1:8" s="4" customFormat="1" ht="15" customHeight="1" x14ac:dyDescent="0.25">
      <c r="A106" s="8" t="s">
        <v>35</v>
      </c>
      <c r="B106" s="11" t="s">
        <v>36</v>
      </c>
      <c r="C106" s="24">
        <v>2210000</v>
      </c>
      <c r="D106" s="42"/>
      <c r="E106" s="13">
        <f t="shared" si="4"/>
        <v>0</v>
      </c>
      <c r="G106" s="72">
        <f t="shared" si="5"/>
        <v>2946666.666666667</v>
      </c>
      <c r="H106" s="72"/>
    </row>
    <row r="107" spans="1:8" s="4" customFormat="1" ht="15" customHeight="1" x14ac:dyDescent="0.25">
      <c r="A107" s="9" t="s">
        <v>37</v>
      </c>
      <c r="B107" s="21" t="s">
        <v>38</v>
      </c>
      <c r="C107" s="23">
        <f>C108+C109</f>
        <v>161950</v>
      </c>
      <c r="D107" s="23">
        <f>D108+D109</f>
        <v>0</v>
      </c>
      <c r="E107" s="13">
        <f t="shared" si="4"/>
        <v>0</v>
      </c>
      <c r="G107" s="72">
        <f t="shared" si="5"/>
        <v>215933.33333333334</v>
      </c>
      <c r="H107" s="72"/>
    </row>
    <row r="108" spans="1:8" s="4" customFormat="1" ht="15" customHeight="1" x14ac:dyDescent="0.25">
      <c r="A108" s="8" t="s">
        <v>11</v>
      </c>
      <c r="B108" s="11" t="s">
        <v>12</v>
      </c>
      <c r="C108" s="24">
        <v>159000</v>
      </c>
      <c r="D108" s="42"/>
      <c r="E108" s="13">
        <f t="shared" si="4"/>
        <v>0</v>
      </c>
      <c r="G108" s="72">
        <f t="shared" si="5"/>
        <v>212000</v>
      </c>
      <c r="H108" s="72"/>
    </row>
    <row r="109" spans="1:8" s="4" customFormat="1" ht="30" customHeight="1" x14ac:dyDescent="0.25">
      <c r="A109" s="8" t="s">
        <v>21</v>
      </c>
      <c r="B109" s="11" t="s">
        <v>22</v>
      </c>
      <c r="C109" s="24">
        <v>2950</v>
      </c>
      <c r="D109" s="42"/>
      <c r="E109" s="13">
        <f t="shared" si="4"/>
        <v>0</v>
      </c>
      <c r="G109" s="72">
        <f t="shared" si="5"/>
        <v>3933.333333333333</v>
      </c>
      <c r="H109" s="72"/>
    </row>
    <row r="110" spans="1:8" s="4" customFormat="1" ht="29.25" customHeight="1" x14ac:dyDescent="0.25">
      <c r="A110" s="9" t="s">
        <v>39</v>
      </c>
      <c r="B110" s="21" t="s">
        <v>40</v>
      </c>
      <c r="C110" s="23">
        <f>C111</f>
        <v>100000</v>
      </c>
      <c r="D110" s="23">
        <f>D111</f>
        <v>0</v>
      </c>
      <c r="E110" s="13">
        <f t="shared" si="4"/>
        <v>0</v>
      </c>
      <c r="G110" s="72">
        <f t="shared" si="5"/>
        <v>133333.33333333334</v>
      </c>
      <c r="H110" s="72"/>
    </row>
    <row r="111" spans="1:8" s="4" customFormat="1" ht="14.25" customHeight="1" x14ac:dyDescent="0.25">
      <c r="A111" s="8" t="s">
        <v>41</v>
      </c>
      <c r="B111" s="11" t="s">
        <v>42</v>
      </c>
      <c r="C111" s="24">
        <v>100000</v>
      </c>
      <c r="D111" s="43">
        <v>0</v>
      </c>
      <c r="E111" s="13">
        <f t="shared" si="4"/>
        <v>0</v>
      </c>
      <c r="G111" s="72">
        <f t="shared" si="5"/>
        <v>133333.33333333334</v>
      </c>
      <c r="H111" s="72"/>
    </row>
    <row r="112" spans="1:8" s="4" customFormat="1" ht="14.25" customHeight="1" x14ac:dyDescent="0.25">
      <c r="A112" s="9" t="s">
        <v>43</v>
      </c>
      <c r="B112" s="21" t="s">
        <v>44</v>
      </c>
      <c r="C112" s="23">
        <f>C113+C114+C115+C116+C117+C118</f>
        <v>1579900</v>
      </c>
      <c r="D112" s="23">
        <f>D113+D114+D115+D116+D117+D118</f>
        <v>1272574.8399999999</v>
      </c>
      <c r="E112" s="13">
        <f t="shared" si="4"/>
        <v>0.80547809355022459</v>
      </c>
      <c r="G112" s="72">
        <f t="shared" si="5"/>
        <v>2106533.333333333</v>
      </c>
      <c r="H112" s="72"/>
    </row>
    <row r="113" spans="1:8" s="4" customFormat="1" ht="15" customHeight="1" x14ac:dyDescent="0.25">
      <c r="A113" s="8" t="s">
        <v>5</v>
      </c>
      <c r="B113" s="11" t="s">
        <v>6</v>
      </c>
      <c r="C113" s="17">
        <v>1075890</v>
      </c>
      <c r="D113" s="16">
        <v>965821.07</v>
      </c>
      <c r="E113" s="13">
        <f t="shared" si="4"/>
        <v>0.89769499670040609</v>
      </c>
      <c r="G113" s="72">
        <f t="shared" si="5"/>
        <v>1434520</v>
      </c>
      <c r="H113" s="72"/>
    </row>
    <row r="114" spans="1:8" s="4" customFormat="1" ht="15" customHeight="1" x14ac:dyDescent="0.25">
      <c r="A114" s="8" t="s">
        <v>7</v>
      </c>
      <c r="B114" s="11" t="s">
        <v>8</v>
      </c>
      <c r="C114" s="17">
        <v>236940</v>
      </c>
      <c r="D114" s="16">
        <v>206009.60000000001</v>
      </c>
      <c r="E114" s="13">
        <f t="shared" si="4"/>
        <v>0.86945893475141389</v>
      </c>
      <c r="G114" s="72">
        <f t="shared" si="5"/>
        <v>315920</v>
      </c>
      <c r="H114" s="72"/>
    </row>
    <row r="115" spans="1:8" s="4" customFormat="1" ht="15" customHeight="1" x14ac:dyDescent="0.25">
      <c r="A115" s="8" t="s">
        <v>11</v>
      </c>
      <c r="B115" s="11" t="s">
        <v>12</v>
      </c>
      <c r="C115" s="17">
        <v>4270</v>
      </c>
      <c r="D115" s="16">
        <v>2257.06</v>
      </c>
      <c r="E115" s="13">
        <f t="shared" si="4"/>
        <v>0.52858548009367678</v>
      </c>
      <c r="G115" s="72">
        <f t="shared" si="5"/>
        <v>5693.3333333333339</v>
      </c>
      <c r="H115" s="72"/>
    </row>
    <row r="116" spans="1:8" s="4" customFormat="1" ht="15" customHeight="1" x14ac:dyDescent="0.25">
      <c r="A116" s="8" t="s">
        <v>15</v>
      </c>
      <c r="B116" s="11" t="s">
        <v>16</v>
      </c>
      <c r="C116" s="17">
        <v>2400</v>
      </c>
      <c r="D116" s="16">
        <v>986.63</v>
      </c>
      <c r="E116" s="13">
        <f t="shared" si="4"/>
        <v>0.41109583333333333</v>
      </c>
      <c r="G116" s="72">
        <f t="shared" si="5"/>
        <v>3200</v>
      </c>
      <c r="H116" s="72"/>
    </row>
    <row r="117" spans="1:8" s="4" customFormat="1" ht="15" customHeight="1" x14ac:dyDescent="0.25">
      <c r="A117" s="8" t="s">
        <v>17</v>
      </c>
      <c r="B117" s="11" t="s">
        <v>18</v>
      </c>
      <c r="C117" s="17">
        <v>110400</v>
      </c>
      <c r="D117" s="16">
        <v>0</v>
      </c>
      <c r="E117" s="13">
        <f t="shared" si="4"/>
        <v>0</v>
      </c>
      <c r="G117" s="72">
        <f t="shared" si="5"/>
        <v>147200</v>
      </c>
      <c r="H117" s="72"/>
    </row>
    <row r="118" spans="1:8" s="4" customFormat="1" ht="15" customHeight="1" x14ac:dyDescent="0.25">
      <c r="A118" s="8" t="s">
        <v>45</v>
      </c>
      <c r="B118" s="11" t="s">
        <v>46</v>
      </c>
      <c r="C118" s="17">
        <v>150000</v>
      </c>
      <c r="D118" s="16">
        <v>97500.479999999996</v>
      </c>
      <c r="E118" s="13">
        <f t="shared" si="4"/>
        <v>0.6500032</v>
      </c>
      <c r="G118" s="72">
        <f t="shared" si="5"/>
        <v>200000</v>
      </c>
      <c r="H118" s="72"/>
    </row>
    <row r="119" spans="1:8" s="4" customFormat="1" ht="15" customHeight="1" x14ac:dyDescent="0.25">
      <c r="A119" s="9" t="s">
        <v>47</v>
      </c>
      <c r="B119" s="21" t="s">
        <v>48</v>
      </c>
      <c r="C119" s="23">
        <f>C120+C121+C122</f>
        <v>1109030</v>
      </c>
      <c r="D119" s="23">
        <f>D120+D121+D122</f>
        <v>0</v>
      </c>
      <c r="E119" s="13">
        <f t="shared" si="4"/>
        <v>0</v>
      </c>
      <c r="G119" s="72">
        <f t="shared" si="5"/>
        <v>1478706.6666666667</v>
      </c>
      <c r="H119" s="72"/>
    </row>
    <row r="120" spans="1:8" s="4" customFormat="1" ht="15" customHeight="1" x14ac:dyDescent="0.25">
      <c r="A120" s="8" t="s">
        <v>9</v>
      </c>
      <c r="B120" s="11" t="s">
        <v>10</v>
      </c>
      <c r="C120" s="17">
        <v>411030</v>
      </c>
      <c r="D120" s="42"/>
      <c r="E120" s="13">
        <f t="shared" si="4"/>
        <v>0</v>
      </c>
      <c r="G120" s="72">
        <f t="shared" si="5"/>
        <v>548040</v>
      </c>
      <c r="H120" s="72"/>
    </row>
    <row r="121" spans="1:8" s="4" customFormat="1" ht="15" customHeight="1" x14ac:dyDescent="0.25">
      <c r="A121" s="8" t="s">
        <v>11</v>
      </c>
      <c r="B121" s="11" t="s">
        <v>12</v>
      </c>
      <c r="C121" s="17">
        <v>23000</v>
      </c>
      <c r="D121" s="42"/>
      <c r="E121" s="13">
        <f t="shared" si="4"/>
        <v>0</v>
      </c>
      <c r="G121" s="72">
        <f t="shared" si="5"/>
        <v>30666.666666666668</v>
      </c>
      <c r="H121" s="72"/>
    </row>
    <row r="122" spans="1:8" s="4" customFormat="1" ht="28.5" customHeight="1" x14ac:dyDescent="0.25">
      <c r="A122" s="8" t="s">
        <v>21</v>
      </c>
      <c r="B122" s="11" t="s">
        <v>22</v>
      </c>
      <c r="C122" s="17">
        <v>675000</v>
      </c>
      <c r="D122" s="42"/>
      <c r="E122" s="13">
        <f t="shared" si="4"/>
        <v>0</v>
      </c>
      <c r="G122" s="72">
        <f t="shared" si="5"/>
        <v>900000</v>
      </c>
      <c r="H122" s="72"/>
    </row>
    <row r="123" spans="1:8" s="4" customFormat="1" ht="30" customHeight="1" x14ac:dyDescent="0.25">
      <c r="A123" s="9" t="s">
        <v>49</v>
      </c>
      <c r="B123" s="21" t="s">
        <v>50</v>
      </c>
      <c r="C123" s="23">
        <f>C124</f>
        <v>140000</v>
      </c>
      <c r="D123" s="23">
        <f>D124</f>
        <v>0</v>
      </c>
      <c r="E123" s="13">
        <f t="shared" si="4"/>
        <v>0</v>
      </c>
      <c r="G123" s="72">
        <f t="shared" si="5"/>
        <v>186666.66666666666</v>
      </c>
      <c r="H123" s="72"/>
    </row>
    <row r="124" spans="1:8" s="4" customFormat="1" ht="28.5" customHeight="1" x14ac:dyDescent="0.25">
      <c r="A124" s="8" t="s">
        <v>21</v>
      </c>
      <c r="B124" s="11" t="s">
        <v>22</v>
      </c>
      <c r="C124" s="24">
        <v>140000</v>
      </c>
      <c r="D124" s="42"/>
      <c r="E124" s="13">
        <f t="shared" si="4"/>
        <v>0</v>
      </c>
      <c r="G124" s="72">
        <f t="shared" si="5"/>
        <v>186666.66666666666</v>
      </c>
      <c r="H124" s="72"/>
    </row>
    <row r="125" spans="1:8" s="4" customFormat="1" ht="29.25" customHeight="1" x14ac:dyDescent="0.25">
      <c r="A125" s="9" t="s">
        <v>51</v>
      </c>
      <c r="B125" s="21" t="s">
        <v>52</v>
      </c>
      <c r="C125" s="23">
        <f>C126+C127</f>
        <v>1429529</v>
      </c>
      <c r="D125" s="23">
        <f>D126+D127</f>
        <v>814402.1</v>
      </c>
      <c r="E125" s="13">
        <f t="shared" si="4"/>
        <v>0.56969960035788014</v>
      </c>
      <c r="G125" s="72">
        <f t="shared" si="5"/>
        <v>1906038.6666666667</v>
      </c>
      <c r="H125" s="72"/>
    </row>
    <row r="126" spans="1:8" s="4" customFormat="1" ht="15" customHeight="1" x14ac:dyDescent="0.25">
      <c r="A126" s="8" t="s">
        <v>9</v>
      </c>
      <c r="B126" s="11" t="s">
        <v>10</v>
      </c>
      <c r="C126" s="17">
        <v>340000</v>
      </c>
      <c r="D126" s="42"/>
      <c r="E126" s="13">
        <f t="shared" si="4"/>
        <v>0</v>
      </c>
      <c r="G126" s="72">
        <f t="shared" si="5"/>
        <v>453333.33333333337</v>
      </c>
      <c r="H126" s="72"/>
    </row>
    <row r="127" spans="1:8" s="4" customFormat="1" ht="31.5" customHeight="1" x14ac:dyDescent="0.25">
      <c r="A127" s="8" t="s">
        <v>41</v>
      </c>
      <c r="B127" s="11" t="s">
        <v>80</v>
      </c>
      <c r="C127" s="17">
        <v>1089529</v>
      </c>
      <c r="D127" s="16">
        <v>814402.1</v>
      </c>
      <c r="E127" s="13">
        <f t="shared" si="4"/>
        <v>0.74748088394159307</v>
      </c>
      <c r="G127" s="72">
        <f t="shared" si="5"/>
        <v>1452705.3333333335</v>
      </c>
      <c r="H127" s="72"/>
    </row>
    <row r="128" spans="1:8" s="4" customFormat="1" ht="27.75" customHeight="1" x14ac:dyDescent="0.25">
      <c r="A128" s="9" t="s">
        <v>53</v>
      </c>
      <c r="B128" s="21" t="s">
        <v>54</v>
      </c>
      <c r="C128" s="23">
        <f>C129+C130+C131</f>
        <v>7125300</v>
      </c>
      <c r="D128" s="23">
        <f>D129+D130+D131</f>
        <v>6907124.0499999998</v>
      </c>
      <c r="E128" s="13">
        <f t="shared" si="4"/>
        <v>0.96938010329389634</v>
      </c>
      <c r="G128" s="72">
        <f t="shared" si="5"/>
        <v>9500400</v>
      </c>
      <c r="H128" s="72"/>
    </row>
    <row r="129" spans="1:8" s="4" customFormat="1" ht="30" customHeight="1" x14ac:dyDescent="0.25">
      <c r="A129" s="8" t="s">
        <v>41</v>
      </c>
      <c r="B129" s="28" t="s">
        <v>81</v>
      </c>
      <c r="C129" s="17">
        <v>4505600</v>
      </c>
      <c r="D129" s="43">
        <v>4505600</v>
      </c>
      <c r="E129" s="13">
        <f t="shared" si="4"/>
        <v>1</v>
      </c>
      <c r="G129" s="72">
        <f t="shared" si="5"/>
        <v>6007466.666666667</v>
      </c>
      <c r="H129" s="72"/>
    </row>
    <row r="130" spans="1:8" s="4" customFormat="1" ht="30" customHeight="1" x14ac:dyDescent="0.25">
      <c r="A130" s="8" t="s">
        <v>41</v>
      </c>
      <c r="B130" s="28" t="s">
        <v>82</v>
      </c>
      <c r="C130" s="17">
        <v>2607700</v>
      </c>
      <c r="D130" s="16">
        <v>2389524.0499999998</v>
      </c>
      <c r="E130" s="13">
        <f t="shared" si="4"/>
        <v>0.91633395329217315</v>
      </c>
      <c r="G130" s="72">
        <f t="shared" si="5"/>
        <v>3476933.333333333</v>
      </c>
      <c r="H130" s="72"/>
    </row>
    <row r="131" spans="1:8" s="4" customFormat="1" ht="30" customHeight="1" x14ac:dyDescent="0.25">
      <c r="A131" s="8" t="s">
        <v>41</v>
      </c>
      <c r="B131" s="28" t="s">
        <v>83</v>
      </c>
      <c r="C131" s="17">
        <v>12000</v>
      </c>
      <c r="D131" s="43">
        <v>12000</v>
      </c>
      <c r="E131" s="13">
        <f t="shared" si="4"/>
        <v>1</v>
      </c>
      <c r="G131" s="72">
        <f t="shared" si="5"/>
        <v>16000</v>
      </c>
      <c r="H131" s="72"/>
    </row>
    <row r="132" spans="1:8" s="4" customFormat="1" ht="28.5" customHeight="1" x14ac:dyDescent="0.25">
      <c r="A132" s="9" t="s">
        <v>55</v>
      </c>
      <c r="B132" s="21" t="s">
        <v>56</v>
      </c>
      <c r="C132" s="23">
        <f>C133</f>
        <v>810000</v>
      </c>
      <c r="D132" s="23">
        <f>D133</f>
        <v>440212.44</v>
      </c>
      <c r="E132" s="13">
        <f t="shared" si="4"/>
        <v>0.54347214814814815</v>
      </c>
      <c r="G132" s="72">
        <f t="shared" si="5"/>
        <v>1080000</v>
      </c>
      <c r="H132" s="72"/>
    </row>
    <row r="133" spans="1:8" s="4" customFormat="1" ht="15" customHeight="1" x14ac:dyDescent="0.25">
      <c r="A133" s="8" t="s">
        <v>41</v>
      </c>
      <c r="B133" s="11" t="s">
        <v>42</v>
      </c>
      <c r="C133" s="24">
        <v>810000</v>
      </c>
      <c r="D133" s="43">
        <v>440212.44</v>
      </c>
      <c r="E133" s="13">
        <f t="shared" ref="E133:E149" si="6">D133/C133</f>
        <v>0.54347214814814815</v>
      </c>
      <c r="G133" s="72">
        <f t="shared" si="5"/>
        <v>1080000</v>
      </c>
      <c r="H133" s="72"/>
    </row>
    <row r="134" spans="1:8" s="4" customFormat="1" ht="15.75" customHeight="1" x14ac:dyDescent="0.25">
      <c r="A134" s="9" t="s">
        <v>57</v>
      </c>
      <c r="B134" s="21" t="s">
        <v>58</v>
      </c>
      <c r="C134" s="23">
        <f>C135+C136+C137</f>
        <v>15764300</v>
      </c>
      <c r="D134" s="23">
        <f>D135+D136+D137</f>
        <v>11242078.99</v>
      </c>
      <c r="E134" s="13">
        <f t="shared" si="6"/>
        <v>0.71313531143152564</v>
      </c>
      <c r="G134" s="72">
        <f t="shared" ref="G134:G149" si="7">C134/9*12</f>
        <v>21019066.666666668</v>
      </c>
      <c r="H134" s="72"/>
    </row>
    <row r="135" spans="1:8" s="4" customFormat="1" ht="15" customHeight="1" x14ac:dyDescent="0.25">
      <c r="A135" s="8" t="s">
        <v>17</v>
      </c>
      <c r="B135" s="11" t="s">
        <v>18</v>
      </c>
      <c r="C135" s="17">
        <v>3000000</v>
      </c>
      <c r="D135" s="42"/>
      <c r="E135" s="13">
        <f t="shared" si="6"/>
        <v>0</v>
      </c>
      <c r="G135" s="72">
        <f t="shared" si="7"/>
        <v>4000000</v>
      </c>
      <c r="H135" s="72"/>
    </row>
    <row r="136" spans="1:8" s="4" customFormat="1" ht="30" customHeight="1" x14ac:dyDescent="0.25">
      <c r="A136" s="8" t="s">
        <v>41</v>
      </c>
      <c r="B136" s="11" t="s">
        <v>84</v>
      </c>
      <c r="C136" s="17">
        <v>12414300</v>
      </c>
      <c r="D136" s="16">
        <v>10896114.99</v>
      </c>
      <c r="E136" s="13">
        <f t="shared" si="6"/>
        <v>0.87770675672410048</v>
      </c>
      <c r="G136" s="72">
        <f t="shared" si="7"/>
        <v>16552400</v>
      </c>
      <c r="H136" s="72"/>
    </row>
    <row r="137" spans="1:8" s="4" customFormat="1" ht="30" customHeight="1" x14ac:dyDescent="0.25">
      <c r="A137" s="8" t="s">
        <v>41</v>
      </c>
      <c r="B137" s="11" t="s">
        <v>85</v>
      </c>
      <c r="C137" s="17">
        <v>350000</v>
      </c>
      <c r="D137" s="16">
        <v>345964</v>
      </c>
      <c r="E137" s="13">
        <f t="shared" si="6"/>
        <v>0.98846857142857147</v>
      </c>
      <c r="G137" s="72">
        <f t="shared" si="7"/>
        <v>466666.66666666669</v>
      </c>
      <c r="H137" s="72"/>
    </row>
    <row r="138" spans="1:8" s="4" customFormat="1" ht="15" customHeight="1" x14ac:dyDescent="0.25">
      <c r="A138" s="9" t="s">
        <v>59</v>
      </c>
      <c r="B138" s="21" t="s">
        <v>60</v>
      </c>
      <c r="C138" s="23">
        <f>C139</f>
        <v>10000</v>
      </c>
      <c r="D138" s="23">
        <f>D139</f>
        <v>0</v>
      </c>
      <c r="E138" s="13">
        <f t="shared" si="6"/>
        <v>0</v>
      </c>
      <c r="G138" s="72">
        <f t="shared" si="7"/>
        <v>13333.333333333332</v>
      </c>
      <c r="H138" s="72"/>
    </row>
    <row r="139" spans="1:8" s="4" customFormat="1" ht="15" customHeight="1" x14ac:dyDescent="0.25">
      <c r="A139" s="8" t="s">
        <v>41</v>
      </c>
      <c r="B139" s="11" t="s">
        <v>42</v>
      </c>
      <c r="C139" s="24">
        <v>10000</v>
      </c>
      <c r="D139" s="16">
        <v>0</v>
      </c>
      <c r="E139" s="13">
        <f t="shared" si="6"/>
        <v>0</v>
      </c>
      <c r="G139" s="72">
        <f t="shared" si="7"/>
        <v>13333.333333333332</v>
      </c>
      <c r="H139" s="72"/>
    </row>
    <row r="140" spans="1:8" s="4" customFormat="1" ht="15" customHeight="1" x14ac:dyDescent="0.25">
      <c r="A140" s="9" t="s">
        <v>61</v>
      </c>
      <c r="B140" s="21" t="s">
        <v>62</v>
      </c>
      <c r="C140" s="23">
        <f>C141</f>
        <v>655000</v>
      </c>
      <c r="D140" s="23">
        <f>D141</f>
        <v>488888.62</v>
      </c>
      <c r="E140" s="13">
        <f t="shared" si="6"/>
        <v>0.74639483969465648</v>
      </c>
      <c r="G140" s="72">
        <f t="shared" si="7"/>
        <v>873333.33333333337</v>
      </c>
      <c r="H140" s="72"/>
    </row>
    <row r="141" spans="1:8" s="4" customFormat="1" ht="15" customHeight="1" x14ac:dyDescent="0.25">
      <c r="A141" s="8" t="s">
        <v>41</v>
      </c>
      <c r="B141" s="11" t="s">
        <v>42</v>
      </c>
      <c r="C141" s="24">
        <v>655000</v>
      </c>
      <c r="D141" s="16">
        <v>488888.62</v>
      </c>
      <c r="E141" s="13">
        <f t="shared" si="6"/>
        <v>0.74639483969465648</v>
      </c>
      <c r="G141" s="72">
        <f t="shared" si="7"/>
        <v>873333.33333333337</v>
      </c>
      <c r="H141" s="72"/>
    </row>
    <row r="142" spans="1:8" s="4" customFormat="1" ht="15" customHeight="1" x14ac:dyDescent="0.25">
      <c r="A142" s="9" t="s">
        <v>63</v>
      </c>
      <c r="B142" s="21" t="s">
        <v>64</v>
      </c>
      <c r="C142" s="23">
        <f>C143</f>
        <v>64654</v>
      </c>
      <c r="D142" s="23">
        <f>D143</f>
        <v>0</v>
      </c>
      <c r="E142" s="13">
        <f t="shared" si="6"/>
        <v>0</v>
      </c>
      <c r="G142" s="72">
        <f t="shared" si="7"/>
        <v>86205.333333333328</v>
      </c>
      <c r="H142" s="72"/>
    </row>
    <row r="143" spans="1:8" s="4" customFormat="1" ht="15" customHeight="1" x14ac:dyDescent="0.25">
      <c r="A143" s="8" t="s">
        <v>9</v>
      </c>
      <c r="B143" s="11" t="s">
        <v>10</v>
      </c>
      <c r="C143" s="24">
        <v>64654</v>
      </c>
      <c r="D143" s="42"/>
      <c r="E143" s="13">
        <f t="shared" si="6"/>
        <v>0</v>
      </c>
      <c r="G143" s="72">
        <f t="shared" si="7"/>
        <v>86205.333333333328</v>
      </c>
      <c r="H143" s="72"/>
    </row>
    <row r="144" spans="1:8" s="4" customFormat="1" ht="15" customHeight="1" x14ac:dyDescent="0.25">
      <c r="A144" s="9" t="s">
        <v>65</v>
      </c>
      <c r="B144" s="21" t="s">
        <v>38</v>
      </c>
      <c r="C144" s="23">
        <f>C145+C146+C147+C148</f>
        <v>3076700</v>
      </c>
      <c r="D144" s="23">
        <f>D145+D146+D147+D148</f>
        <v>1081108</v>
      </c>
      <c r="E144" s="13">
        <f t="shared" si="6"/>
        <v>0.35138557545422044</v>
      </c>
      <c r="G144" s="72">
        <f t="shared" si="7"/>
        <v>4102266.666666667</v>
      </c>
      <c r="H144" s="72"/>
    </row>
    <row r="145" spans="1:8" s="4" customFormat="1" ht="15" customHeight="1" x14ac:dyDescent="0.25">
      <c r="A145" s="8" t="s">
        <v>9</v>
      </c>
      <c r="B145" s="11" t="s">
        <v>10</v>
      </c>
      <c r="C145" s="17">
        <v>550000</v>
      </c>
      <c r="D145" s="42"/>
      <c r="E145" s="13">
        <f t="shared" si="6"/>
        <v>0</v>
      </c>
      <c r="G145" s="72">
        <f t="shared" si="7"/>
        <v>733333.33333333326</v>
      </c>
      <c r="H145" s="72"/>
    </row>
    <row r="146" spans="1:8" s="4" customFormat="1" ht="15" customHeight="1" x14ac:dyDescent="0.25">
      <c r="A146" s="8" t="s">
        <v>11</v>
      </c>
      <c r="B146" s="11" t="s">
        <v>12</v>
      </c>
      <c r="C146" s="17">
        <v>926700</v>
      </c>
      <c r="D146" s="42"/>
      <c r="E146" s="13">
        <f t="shared" si="6"/>
        <v>0</v>
      </c>
      <c r="G146" s="72">
        <f t="shared" si="7"/>
        <v>1235600</v>
      </c>
      <c r="H146" s="72"/>
    </row>
    <row r="147" spans="1:8" s="4" customFormat="1" ht="29.25" customHeight="1" x14ac:dyDescent="0.25">
      <c r="A147" s="8" t="s">
        <v>21</v>
      </c>
      <c r="B147" s="11" t="s">
        <v>22</v>
      </c>
      <c r="C147" s="17">
        <v>200000</v>
      </c>
      <c r="D147" s="42"/>
      <c r="E147" s="13">
        <f t="shared" si="6"/>
        <v>0</v>
      </c>
      <c r="G147" s="72">
        <f t="shared" si="7"/>
        <v>266666.66666666669</v>
      </c>
      <c r="H147" s="72"/>
    </row>
    <row r="148" spans="1:8" s="4" customFormat="1" ht="30.75" customHeight="1" x14ac:dyDescent="0.25">
      <c r="A148" s="8" t="s">
        <v>41</v>
      </c>
      <c r="B148" s="11" t="s">
        <v>86</v>
      </c>
      <c r="C148" s="17">
        <v>1400000</v>
      </c>
      <c r="D148" s="16">
        <v>1081108</v>
      </c>
      <c r="E148" s="13">
        <f t="shared" si="6"/>
        <v>0.77222000000000002</v>
      </c>
      <c r="G148" s="72">
        <f t="shared" si="7"/>
        <v>1866666.6666666667</v>
      </c>
      <c r="H148" s="72"/>
    </row>
    <row r="149" spans="1:8" s="32" customFormat="1" ht="17.25" customHeight="1" x14ac:dyDescent="0.25">
      <c r="A149" s="29" t="s">
        <v>66</v>
      </c>
      <c r="B149" s="30" t="s">
        <v>67</v>
      </c>
      <c r="C149" s="31">
        <f>C4+C15+C103+C105+C107+C110+C112+C119+C123+C125+C128+C132+C134+C138+C140+C142+C144</f>
        <v>82233760</v>
      </c>
      <c r="D149" s="31">
        <f>D4+D15+D103+D105+D107+D110+D112+D119+D123+D125+D128+D132+D134+D138+D140+D142+D144</f>
        <v>46382305.25</v>
      </c>
      <c r="E149" s="13">
        <f t="shared" si="6"/>
        <v>0.56402997078085693</v>
      </c>
      <c r="F149" s="32">
        <f>SUM(F31:F148)</f>
        <v>716633.35142857139</v>
      </c>
      <c r="G149" s="72">
        <f t="shared" si="7"/>
        <v>109645013.33333333</v>
      </c>
      <c r="H149" s="75"/>
    </row>
    <row r="150" spans="1:8" s="6" customFormat="1" ht="15.75" x14ac:dyDescent="0.25">
      <c r="A150" s="66"/>
      <c r="B150" s="66"/>
      <c r="C150" s="67"/>
      <c r="D150" s="67"/>
      <c r="E150" s="14"/>
      <c r="G150" s="76"/>
      <c r="H150" s="76"/>
    </row>
    <row r="151" spans="1:8" ht="17.25" customHeight="1" x14ac:dyDescent="0.25">
      <c r="A151" s="68" t="s">
        <v>68</v>
      </c>
      <c r="B151" s="68"/>
      <c r="C151" s="69" t="s">
        <v>87</v>
      </c>
      <c r="D151" s="69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9" fitToHeight="1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51"/>
  <sheetViews>
    <sheetView showGridLines="0" tabSelected="1" view="pageBreakPreview" topLeftCell="A139" zoomScale="60" zoomScaleNormal="100" workbookViewId="0">
      <selection activeCell="I104" sqref="I104"/>
    </sheetView>
  </sheetViews>
  <sheetFormatPr defaultRowHeight="12.75" x14ac:dyDescent="0.2"/>
  <cols>
    <col min="1" max="1" width="7.7109375" style="10" customWidth="1"/>
    <col min="2" max="2" width="71" customWidth="1"/>
    <col min="3" max="3" width="18.42578125" style="48" customWidth="1"/>
    <col min="4" max="4" width="18" hidden="1" customWidth="1"/>
    <col min="5" max="5" width="12.42578125" style="15" hidden="1" customWidth="1"/>
    <col min="6" max="6" width="0" hidden="1" customWidth="1"/>
    <col min="7" max="7" width="17.42578125" style="77" customWidth="1"/>
    <col min="8" max="10" width="17.5703125" style="77" customWidth="1"/>
    <col min="11" max="11" width="6.140625" customWidth="1"/>
    <col min="12" max="12" width="17.28515625" customWidth="1"/>
  </cols>
  <sheetData>
    <row r="1" spans="1:10" s="1" customFormat="1" ht="19.5" customHeight="1" x14ac:dyDescent="0.3">
      <c r="A1" s="64" t="s">
        <v>69</v>
      </c>
      <c r="B1" s="64"/>
      <c r="C1" s="64"/>
      <c r="D1" s="64"/>
      <c r="E1" s="64"/>
      <c r="G1" s="70"/>
      <c r="H1" s="70"/>
      <c r="I1" s="70"/>
      <c r="J1" s="70"/>
    </row>
    <row r="2" spans="1:10" s="1" customFormat="1" ht="18" customHeight="1" x14ac:dyDescent="0.3">
      <c r="A2" s="65" t="s">
        <v>0</v>
      </c>
      <c r="B2" s="65"/>
      <c r="C2" s="65"/>
      <c r="D2" s="65"/>
      <c r="E2" s="65"/>
      <c r="G2" s="70"/>
      <c r="H2" s="70"/>
      <c r="I2" s="70"/>
      <c r="J2" s="70"/>
    </row>
    <row r="3" spans="1:10" s="5" customFormat="1" ht="46.5" customHeight="1" x14ac:dyDescent="0.25">
      <c r="A3" s="2" t="s">
        <v>1</v>
      </c>
      <c r="B3" s="2" t="s">
        <v>2</v>
      </c>
      <c r="C3" s="99" t="s">
        <v>70</v>
      </c>
      <c r="D3" s="3" t="s">
        <v>71</v>
      </c>
      <c r="E3" s="12" t="s">
        <v>72</v>
      </c>
      <c r="G3" s="83" t="s">
        <v>89</v>
      </c>
      <c r="H3" s="83" t="s">
        <v>88</v>
      </c>
      <c r="I3" s="83" t="s">
        <v>90</v>
      </c>
      <c r="J3" s="83" t="s">
        <v>91</v>
      </c>
    </row>
    <row r="4" spans="1:10" s="115" customFormat="1" ht="42" customHeight="1" x14ac:dyDescent="0.2">
      <c r="A4" s="7" t="s">
        <v>3</v>
      </c>
      <c r="B4" s="21" t="s">
        <v>4</v>
      </c>
      <c r="C4" s="45">
        <f>C5+C6+C7+C8+C9+C10+C11+C12+C13+C14</f>
        <v>14629156</v>
      </c>
      <c r="D4" s="23">
        <f>D5+D6+D7+D8+D9+D10+D11+D12+D13+D14</f>
        <v>0</v>
      </c>
      <c r="E4" s="82">
        <f>D4/C4</f>
        <v>0</v>
      </c>
      <c r="G4" s="116">
        <f>C4/9*12</f>
        <v>19505541.333333332</v>
      </c>
      <c r="H4" s="116">
        <f>H5+H6+H7+H8+H9+H10+H11+H12+H13+H14</f>
        <v>22521307.946666669</v>
      </c>
      <c r="I4" s="116">
        <f t="shared" ref="I4:J4" si="0">I5+I6+I7+I8+I9+I10+I11+I12+I13+I14</f>
        <v>24920188.490666669</v>
      </c>
      <c r="J4" s="116">
        <f t="shared" si="0"/>
        <v>26378144.306666669</v>
      </c>
    </row>
    <row r="5" spans="1:10" s="111" customFormat="1" ht="15" customHeight="1" x14ac:dyDescent="0.25">
      <c r="A5" s="106" t="s">
        <v>5</v>
      </c>
      <c r="B5" s="107" t="s">
        <v>6</v>
      </c>
      <c r="C5" s="108">
        <v>9354800</v>
      </c>
      <c r="D5" s="109"/>
      <c r="E5" s="110">
        <f t="shared" ref="E5:E68" si="1">D5/C5</f>
        <v>0</v>
      </c>
      <c r="G5" s="112">
        <f>C5/9*12</f>
        <v>12473066.666666668</v>
      </c>
      <c r="H5" s="112">
        <f>G5*1.16</f>
        <v>14468757.333333334</v>
      </c>
      <c r="I5" s="112">
        <f>H5*1.12</f>
        <v>16205008.213333335</v>
      </c>
      <c r="J5" s="112">
        <f>I5*1.06</f>
        <v>17177308.706133336</v>
      </c>
    </row>
    <row r="6" spans="1:10" s="111" customFormat="1" ht="15" customHeight="1" x14ac:dyDescent="0.25">
      <c r="A6" s="106" t="s">
        <v>7</v>
      </c>
      <c r="B6" s="107" t="s">
        <v>8</v>
      </c>
      <c r="C6" s="108">
        <v>2058200</v>
      </c>
      <c r="D6" s="109"/>
      <c r="E6" s="110">
        <f t="shared" si="1"/>
        <v>0</v>
      </c>
      <c r="G6" s="112">
        <f t="shared" ref="G6:G69" si="2">C6/9*12</f>
        <v>2744266.6666666665</v>
      </c>
      <c r="H6" s="112">
        <f t="shared" ref="H6:J9" si="3">G6*1.16</f>
        <v>3183349.333333333</v>
      </c>
      <c r="I6" s="112">
        <f>H6*1.12</f>
        <v>3565351.2533333334</v>
      </c>
      <c r="J6" s="112">
        <f>I6*1.06</f>
        <v>3779272.3285333337</v>
      </c>
    </row>
    <row r="7" spans="1:10" s="52" customFormat="1" ht="15" customHeight="1" x14ac:dyDescent="0.25">
      <c r="A7" s="53" t="s">
        <v>9</v>
      </c>
      <c r="B7" s="54" t="s">
        <v>10</v>
      </c>
      <c r="C7" s="84">
        <v>1174156</v>
      </c>
      <c r="D7" s="43"/>
      <c r="E7" s="51">
        <f t="shared" si="1"/>
        <v>0</v>
      </c>
      <c r="G7" s="78">
        <f t="shared" si="2"/>
        <v>1565541.3333333335</v>
      </c>
      <c r="H7" s="78">
        <f t="shared" si="3"/>
        <v>1816027.9466666668</v>
      </c>
      <c r="I7" s="78">
        <f>(H7*0.05)+H7</f>
        <v>1906829.344</v>
      </c>
      <c r="J7" s="78">
        <f>(I7*0.05)+I7</f>
        <v>2002170.8112000001</v>
      </c>
    </row>
    <row r="8" spans="1:10" s="52" customFormat="1" ht="15" customHeight="1" x14ac:dyDescent="0.25">
      <c r="A8" s="53" t="s">
        <v>11</v>
      </c>
      <c r="B8" s="54" t="s">
        <v>12</v>
      </c>
      <c r="C8" s="84">
        <v>642200</v>
      </c>
      <c r="D8" s="43"/>
      <c r="E8" s="51">
        <f t="shared" si="1"/>
        <v>0</v>
      </c>
      <c r="G8" s="78">
        <f t="shared" si="2"/>
        <v>856266.66666666674</v>
      </c>
      <c r="H8" s="78">
        <f t="shared" si="3"/>
        <v>993269.33333333337</v>
      </c>
      <c r="I8" s="78">
        <f t="shared" ref="I8:J9" si="4">(H8*0.05)+H8</f>
        <v>1042932.8</v>
      </c>
      <c r="J8" s="78">
        <f t="shared" si="4"/>
        <v>1095079.44</v>
      </c>
    </row>
    <row r="9" spans="1:10" s="52" customFormat="1" ht="15" customHeight="1" x14ac:dyDescent="0.25">
      <c r="A9" s="53" t="s">
        <v>13</v>
      </c>
      <c r="B9" s="54" t="s">
        <v>14</v>
      </c>
      <c r="C9" s="84">
        <v>10000</v>
      </c>
      <c r="D9" s="43"/>
      <c r="E9" s="51">
        <f t="shared" si="1"/>
        <v>0</v>
      </c>
      <c r="G9" s="78">
        <f t="shared" si="2"/>
        <v>13333.333333333332</v>
      </c>
      <c r="H9" s="78">
        <f t="shared" si="3"/>
        <v>15466.666666666664</v>
      </c>
      <c r="I9" s="78">
        <f t="shared" si="4"/>
        <v>16239.999999999998</v>
      </c>
      <c r="J9" s="78">
        <f t="shared" si="4"/>
        <v>17052</v>
      </c>
    </row>
    <row r="10" spans="1:10" s="111" customFormat="1" ht="15" customHeight="1" x14ac:dyDescent="0.25">
      <c r="A10" s="106" t="s">
        <v>15</v>
      </c>
      <c r="B10" s="107" t="s">
        <v>16</v>
      </c>
      <c r="C10" s="108">
        <v>12000</v>
      </c>
      <c r="D10" s="109"/>
      <c r="E10" s="110">
        <f t="shared" si="1"/>
        <v>0</v>
      </c>
      <c r="G10" s="112">
        <f t="shared" si="2"/>
        <v>16000</v>
      </c>
      <c r="H10" s="112">
        <f>G10*1.09</f>
        <v>17440</v>
      </c>
      <c r="I10" s="112">
        <f>H10*1.072</f>
        <v>18695.68</v>
      </c>
      <c r="J10" s="112">
        <f>I10*1.06</f>
        <v>19817.4208</v>
      </c>
    </row>
    <row r="11" spans="1:10" s="111" customFormat="1" ht="15" customHeight="1" x14ac:dyDescent="0.25">
      <c r="A11" s="106" t="s">
        <v>17</v>
      </c>
      <c r="B11" s="107" t="s">
        <v>18</v>
      </c>
      <c r="C11" s="108">
        <v>600000</v>
      </c>
      <c r="D11" s="109"/>
      <c r="E11" s="110">
        <f t="shared" si="1"/>
        <v>0</v>
      </c>
      <c r="G11" s="112">
        <f t="shared" si="2"/>
        <v>800000</v>
      </c>
      <c r="H11" s="112">
        <f>G11*1.1</f>
        <v>880000.00000000012</v>
      </c>
      <c r="I11" s="112">
        <f>H11*1.07</f>
        <v>941600.00000000023</v>
      </c>
      <c r="J11" s="112">
        <f>I11*1.055</f>
        <v>993388.00000000023</v>
      </c>
    </row>
    <row r="12" spans="1:10" s="111" customFormat="1" ht="15" customHeight="1" x14ac:dyDescent="0.25">
      <c r="A12" s="106" t="s">
        <v>19</v>
      </c>
      <c r="B12" s="107" t="s">
        <v>20</v>
      </c>
      <c r="C12" s="108">
        <v>600000</v>
      </c>
      <c r="D12" s="109"/>
      <c r="E12" s="110">
        <f t="shared" si="1"/>
        <v>0</v>
      </c>
      <c r="G12" s="112">
        <f t="shared" si="2"/>
        <v>800000</v>
      </c>
      <c r="H12" s="112">
        <f>G12*1.09</f>
        <v>872000.00000000012</v>
      </c>
      <c r="I12" s="112">
        <f>H12*1.072</f>
        <v>934784.00000000023</v>
      </c>
      <c r="J12" s="112">
        <f>I12*1.06</f>
        <v>990871.04000000027</v>
      </c>
    </row>
    <row r="13" spans="1:10" s="117" customFormat="1" ht="27.75" customHeight="1" x14ac:dyDescent="0.2">
      <c r="A13" s="53" t="s">
        <v>21</v>
      </c>
      <c r="B13" s="54" t="s">
        <v>22</v>
      </c>
      <c r="C13" s="84">
        <v>17800</v>
      </c>
      <c r="D13" s="43"/>
      <c r="E13" s="51">
        <f t="shared" si="1"/>
        <v>0</v>
      </c>
      <c r="G13" s="118">
        <f t="shared" si="2"/>
        <v>23733.333333333336</v>
      </c>
      <c r="H13" s="118">
        <f>G13*1.16</f>
        <v>27530.666666666668</v>
      </c>
      <c r="I13" s="118">
        <f t="shared" ref="I13:J14" si="5">(H13*0.05)+H13</f>
        <v>28907.200000000001</v>
      </c>
      <c r="J13" s="118">
        <f t="shared" si="5"/>
        <v>30352.560000000001</v>
      </c>
    </row>
    <row r="14" spans="1:10" s="52" customFormat="1" ht="15" customHeight="1" x14ac:dyDescent="0.25">
      <c r="A14" s="53" t="s">
        <v>23</v>
      </c>
      <c r="B14" s="54" t="s">
        <v>24</v>
      </c>
      <c r="C14" s="84">
        <v>160000</v>
      </c>
      <c r="D14" s="43"/>
      <c r="E14" s="51">
        <f t="shared" si="1"/>
        <v>0</v>
      </c>
      <c r="G14" s="78">
        <f t="shared" si="2"/>
        <v>213333.33333333331</v>
      </c>
      <c r="H14" s="78">
        <f>G14*1.16</f>
        <v>247466.66666666663</v>
      </c>
      <c r="I14" s="78">
        <f t="shared" si="5"/>
        <v>259839.99999999997</v>
      </c>
      <c r="J14" s="78">
        <f t="shared" si="5"/>
        <v>272832</v>
      </c>
    </row>
    <row r="15" spans="1:10" s="81" customFormat="1" ht="15" customHeight="1" x14ac:dyDescent="0.2">
      <c r="A15" s="49" t="s">
        <v>25</v>
      </c>
      <c r="B15" s="50" t="s">
        <v>26</v>
      </c>
      <c r="C15" s="45">
        <f>C26+C37+C48+C59+C70+C81+C92</f>
        <v>33325191</v>
      </c>
      <c r="D15" s="45">
        <f>D26+D37+D48+D59+D70+D81+D92</f>
        <v>24135916.210000001</v>
      </c>
      <c r="E15" s="80">
        <f t="shared" si="1"/>
        <v>0.72425439992226903</v>
      </c>
      <c r="G15" s="79">
        <f t="shared" si="2"/>
        <v>44433588</v>
      </c>
      <c r="H15" s="113"/>
      <c r="I15" s="113"/>
      <c r="J15" s="113"/>
    </row>
    <row r="16" spans="1:10" s="52" customFormat="1" ht="15" customHeight="1" x14ac:dyDescent="0.25">
      <c r="A16" s="53" t="s">
        <v>5</v>
      </c>
      <c r="B16" s="54" t="s">
        <v>6</v>
      </c>
      <c r="C16" s="55">
        <f>C27+C38+C49+C60+C71+C82+C93</f>
        <v>20438600</v>
      </c>
      <c r="D16" s="43">
        <f>D27+D38+D49+D60+D71+D82+D93</f>
        <v>15567310.539999999</v>
      </c>
      <c r="E16" s="51">
        <f t="shared" si="1"/>
        <v>0.76166227334553238</v>
      </c>
      <c r="G16" s="78">
        <f t="shared" si="2"/>
        <v>27251466.666666664</v>
      </c>
      <c r="H16" s="114"/>
      <c r="I16" s="114"/>
      <c r="J16" s="114"/>
    </row>
    <row r="17" spans="1:10" s="52" customFormat="1" ht="15" customHeight="1" x14ac:dyDescent="0.25">
      <c r="A17" s="53" t="s">
        <v>7</v>
      </c>
      <c r="B17" s="54" t="s">
        <v>8</v>
      </c>
      <c r="C17" s="55">
        <f>C28+C39+C50+C61+C72+C83+C94</f>
        <v>4540580</v>
      </c>
      <c r="D17" s="43">
        <f t="shared" ref="D17:D25" si="6">D28+D39+D50+D61+D72+D83+D94</f>
        <v>3440318.5</v>
      </c>
      <c r="E17" s="51">
        <f t="shared" si="1"/>
        <v>0.75768260882970895</v>
      </c>
      <c r="G17" s="78">
        <f t="shared" si="2"/>
        <v>6054106.666666666</v>
      </c>
      <c r="H17" s="114"/>
      <c r="I17" s="114"/>
      <c r="J17" s="114"/>
    </row>
    <row r="18" spans="1:10" s="52" customFormat="1" ht="15" customHeight="1" x14ac:dyDescent="0.25">
      <c r="A18" s="53" t="s">
        <v>9</v>
      </c>
      <c r="B18" s="54" t="s">
        <v>10</v>
      </c>
      <c r="C18" s="55">
        <f t="shared" ref="C18:C25" si="7">C29+C40+C51+C62+C73+C84+C95</f>
        <v>762481</v>
      </c>
      <c r="D18" s="43">
        <f t="shared" si="6"/>
        <v>429165.38999999996</v>
      </c>
      <c r="E18" s="51">
        <f t="shared" si="1"/>
        <v>0.56285388094916455</v>
      </c>
      <c r="G18" s="78">
        <f t="shared" si="2"/>
        <v>1016641.3333333333</v>
      </c>
      <c r="H18" s="114"/>
      <c r="I18" s="114"/>
      <c r="J18" s="114"/>
    </row>
    <row r="19" spans="1:10" s="52" customFormat="1" ht="15" customHeight="1" x14ac:dyDescent="0.25">
      <c r="A19" s="53" t="s">
        <v>27</v>
      </c>
      <c r="B19" s="54" t="s">
        <v>28</v>
      </c>
      <c r="C19" s="55">
        <f t="shared" si="7"/>
        <v>39000</v>
      </c>
      <c r="D19" s="43">
        <f t="shared" si="6"/>
        <v>13782.65</v>
      </c>
      <c r="E19" s="51">
        <f t="shared" si="1"/>
        <v>0.35340128205128202</v>
      </c>
      <c r="G19" s="78">
        <f t="shared" si="2"/>
        <v>52000</v>
      </c>
      <c r="H19" s="114"/>
      <c r="I19" s="114"/>
      <c r="J19" s="114"/>
    </row>
    <row r="20" spans="1:10" s="52" customFormat="1" ht="15" customHeight="1" x14ac:dyDescent="0.25">
      <c r="A20" s="53" t="s">
        <v>29</v>
      </c>
      <c r="B20" s="54" t="s">
        <v>30</v>
      </c>
      <c r="C20" s="55">
        <f t="shared" si="7"/>
        <v>3038420</v>
      </c>
      <c r="D20" s="43">
        <f t="shared" si="6"/>
        <v>1633239.8499999999</v>
      </c>
      <c r="E20" s="51">
        <f t="shared" si="1"/>
        <v>0.53752932445152413</v>
      </c>
      <c r="F20" s="52">
        <f>C20-(D20/7*3)-D20</f>
        <v>705220.21428571432</v>
      </c>
      <c r="G20" s="78">
        <f t="shared" si="2"/>
        <v>4051226.666666667</v>
      </c>
      <c r="H20" s="114"/>
      <c r="I20" s="114"/>
      <c r="J20" s="114"/>
    </row>
    <row r="21" spans="1:10" s="52" customFormat="1" ht="15" customHeight="1" x14ac:dyDescent="0.25">
      <c r="A21" s="53" t="s">
        <v>11</v>
      </c>
      <c r="B21" s="54" t="s">
        <v>12</v>
      </c>
      <c r="C21" s="55">
        <f t="shared" si="7"/>
        <v>1038620</v>
      </c>
      <c r="D21" s="43">
        <f t="shared" si="6"/>
        <v>744265.08000000007</v>
      </c>
      <c r="E21" s="51">
        <f t="shared" si="1"/>
        <v>0.71659036028576384</v>
      </c>
      <c r="G21" s="78">
        <f t="shared" si="2"/>
        <v>1384826.6666666665</v>
      </c>
      <c r="H21" s="114"/>
      <c r="I21" s="114"/>
      <c r="J21" s="114"/>
    </row>
    <row r="22" spans="1:10" s="52" customFormat="1" ht="15" customHeight="1" x14ac:dyDescent="0.25">
      <c r="A22" s="53" t="s">
        <v>13</v>
      </c>
      <c r="B22" s="54" t="s">
        <v>14</v>
      </c>
      <c r="C22" s="55">
        <f t="shared" si="7"/>
        <v>23600</v>
      </c>
      <c r="D22" s="43">
        <f t="shared" si="6"/>
        <v>4280</v>
      </c>
      <c r="E22" s="51">
        <f t="shared" si="1"/>
        <v>0.18135593220338983</v>
      </c>
      <c r="G22" s="78">
        <f t="shared" si="2"/>
        <v>31466.666666666664</v>
      </c>
      <c r="H22" s="114"/>
      <c r="I22" s="114"/>
      <c r="J22" s="114"/>
    </row>
    <row r="23" spans="1:10" s="52" customFormat="1" ht="15" customHeight="1" x14ac:dyDescent="0.25">
      <c r="A23" s="53" t="s">
        <v>15</v>
      </c>
      <c r="B23" s="54" t="s">
        <v>16</v>
      </c>
      <c r="C23" s="55">
        <f t="shared" si="7"/>
        <v>192900</v>
      </c>
      <c r="D23" s="43">
        <f t="shared" si="6"/>
        <v>93104.58</v>
      </c>
      <c r="E23" s="51">
        <f t="shared" si="1"/>
        <v>0.48265723172628305</v>
      </c>
      <c r="G23" s="78">
        <f t="shared" si="2"/>
        <v>257200</v>
      </c>
      <c r="H23" s="114"/>
      <c r="I23" s="114"/>
      <c r="J23" s="114"/>
    </row>
    <row r="24" spans="1:10" s="52" customFormat="1" ht="15" customHeight="1" x14ac:dyDescent="0.25">
      <c r="A24" s="53" t="s">
        <v>17</v>
      </c>
      <c r="B24" s="54" t="s">
        <v>18</v>
      </c>
      <c r="C24" s="55">
        <f t="shared" si="7"/>
        <v>713400</v>
      </c>
      <c r="D24" s="43">
        <f t="shared" si="6"/>
        <v>412608.93</v>
      </c>
      <c r="E24" s="51">
        <f t="shared" si="1"/>
        <v>0.57836968040370063</v>
      </c>
      <c r="G24" s="78">
        <f t="shared" si="2"/>
        <v>951200</v>
      </c>
      <c r="H24" s="114"/>
      <c r="I24" s="114"/>
      <c r="J24" s="114"/>
    </row>
    <row r="25" spans="1:10" s="52" customFormat="1" ht="15" customHeight="1" x14ac:dyDescent="0.25">
      <c r="A25" s="53" t="s">
        <v>19</v>
      </c>
      <c r="B25" s="54" t="s">
        <v>20</v>
      </c>
      <c r="C25" s="55">
        <f t="shared" si="7"/>
        <v>2537590</v>
      </c>
      <c r="D25" s="43">
        <f t="shared" si="6"/>
        <v>1797840.6900000002</v>
      </c>
      <c r="E25" s="51">
        <f t="shared" si="1"/>
        <v>0.70848351782596886</v>
      </c>
      <c r="G25" s="78">
        <f t="shared" si="2"/>
        <v>3383453.333333333</v>
      </c>
      <c r="H25" s="114"/>
      <c r="I25" s="114"/>
      <c r="J25" s="114"/>
    </row>
    <row r="26" spans="1:10" s="81" customFormat="1" ht="15" hidden="1" customHeight="1" x14ac:dyDescent="0.25">
      <c r="A26" s="19" t="s">
        <v>25</v>
      </c>
      <c r="B26" s="85" t="s">
        <v>73</v>
      </c>
      <c r="C26" s="45">
        <f>C27+C28+C29+C30+C31+C32+C33+C34+C35+C36</f>
        <v>1762300</v>
      </c>
      <c r="D26" s="45">
        <f>D27+D28+D29+D30+D31+D32+D33+D34+D35+D36</f>
        <v>1182439.1499999999</v>
      </c>
      <c r="E26" s="51">
        <f t="shared" si="1"/>
        <v>0.67096359870623612</v>
      </c>
      <c r="G26" s="78">
        <f t="shared" si="2"/>
        <v>2349733.3333333335</v>
      </c>
      <c r="H26" s="79"/>
      <c r="I26" s="79"/>
      <c r="J26" s="79"/>
    </row>
    <row r="27" spans="1:10" s="52" customFormat="1" ht="15" hidden="1" customHeight="1" x14ac:dyDescent="0.25">
      <c r="A27" s="86" t="s">
        <v>5</v>
      </c>
      <c r="B27" s="87" t="s">
        <v>6</v>
      </c>
      <c r="C27" s="84">
        <v>1066000</v>
      </c>
      <c r="D27" s="43">
        <v>744177.13</v>
      </c>
      <c r="E27" s="51">
        <f t="shared" si="1"/>
        <v>0.69810237335834902</v>
      </c>
      <c r="G27" s="78">
        <f t="shared" si="2"/>
        <v>1421333.3333333333</v>
      </c>
      <c r="H27" s="78"/>
      <c r="I27" s="78"/>
      <c r="J27" s="78"/>
    </row>
    <row r="28" spans="1:10" s="52" customFormat="1" ht="15" hidden="1" customHeight="1" x14ac:dyDescent="0.25">
      <c r="A28" s="86" t="s">
        <v>7</v>
      </c>
      <c r="B28" s="87" t="s">
        <v>8</v>
      </c>
      <c r="C28" s="84">
        <v>234550</v>
      </c>
      <c r="D28" s="43">
        <v>164959.63</v>
      </c>
      <c r="E28" s="51">
        <f t="shared" si="1"/>
        <v>0.7033026220422085</v>
      </c>
      <c r="G28" s="78">
        <f t="shared" si="2"/>
        <v>312733.33333333331</v>
      </c>
      <c r="H28" s="78"/>
      <c r="I28" s="78"/>
      <c r="J28" s="78"/>
    </row>
    <row r="29" spans="1:10" s="52" customFormat="1" ht="15" hidden="1" customHeight="1" x14ac:dyDescent="0.25">
      <c r="A29" s="86" t="s">
        <v>9</v>
      </c>
      <c r="B29" s="87" t="s">
        <v>10</v>
      </c>
      <c r="C29" s="84">
        <v>84250</v>
      </c>
      <c r="D29" s="43">
        <v>18125.900000000001</v>
      </c>
      <c r="E29" s="51">
        <f t="shared" si="1"/>
        <v>0.21514421364985165</v>
      </c>
      <c r="G29" s="78">
        <f t="shared" si="2"/>
        <v>112333.33333333334</v>
      </c>
      <c r="H29" s="78"/>
      <c r="I29" s="78"/>
      <c r="J29" s="78"/>
    </row>
    <row r="30" spans="1:10" s="52" customFormat="1" ht="15" hidden="1" customHeight="1" x14ac:dyDescent="0.25">
      <c r="A30" s="86" t="s">
        <v>27</v>
      </c>
      <c r="B30" s="87" t="s">
        <v>28</v>
      </c>
      <c r="C30" s="84">
        <v>5000</v>
      </c>
      <c r="D30" s="43">
        <v>0</v>
      </c>
      <c r="E30" s="51">
        <f t="shared" si="1"/>
        <v>0</v>
      </c>
      <c r="G30" s="78">
        <f t="shared" si="2"/>
        <v>6666.6666666666661</v>
      </c>
      <c r="H30" s="78"/>
      <c r="I30" s="78"/>
      <c r="J30" s="78"/>
    </row>
    <row r="31" spans="1:10" s="52" customFormat="1" ht="15" hidden="1" customHeight="1" x14ac:dyDescent="0.25">
      <c r="A31" s="86" t="s">
        <v>29</v>
      </c>
      <c r="B31" s="87" t="s">
        <v>30</v>
      </c>
      <c r="C31" s="84">
        <v>130000</v>
      </c>
      <c r="D31" s="43">
        <v>83000.039999999994</v>
      </c>
      <c r="E31" s="51">
        <f t="shared" si="1"/>
        <v>0.63846184615384616</v>
      </c>
      <c r="F31" s="52">
        <f>C31-(D31/7*3)-D31</f>
        <v>11428.514285714293</v>
      </c>
      <c r="G31" s="78">
        <f t="shared" si="2"/>
        <v>173333.33333333334</v>
      </c>
      <c r="H31" s="78"/>
      <c r="I31" s="78"/>
      <c r="J31" s="78"/>
    </row>
    <row r="32" spans="1:10" s="52" customFormat="1" ht="15" hidden="1" customHeight="1" x14ac:dyDescent="0.25">
      <c r="A32" s="86" t="s">
        <v>11</v>
      </c>
      <c r="B32" s="87" t="s">
        <v>12</v>
      </c>
      <c r="C32" s="84">
        <v>51000</v>
      </c>
      <c r="D32" s="43">
        <v>31074.78</v>
      </c>
      <c r="E32" s="51">
        <f t="shared" si="1"/>
        <v>0.60930941176470588</v>
      </c>
      <c r="G32" s="78">
        <f t="shared" si="2"/>
        <v>68000</v>
      </c>
      <c r="H32" s="78"/>
      <c r="I32" s="78"/>
      <c r="J32" s="78"/>
    </row>
    <row r="33" spans="1:10" s="52" customFormat="1" ht="15" hidden="1" customHeight="1" x14ac:dyDescent="0.25">
      <c r="A33" s="86" t="s">
        <v>13</v>
      </c>
      <c r="B33" s="87" t="s">
        <v>14</v>
      </c>
      <c r="C33" s="84">
        <v>3000</v>
      </c>
      <c r="D33" s="43">
        <v>1666</v>
      </c>
      <c r="E33" s="51">
        <f t="shared" si="1"/>
        <v>0.55533333333333335</v>
      </c>
      <c r="G33" s="78">
        <f t="shared" si="2"/>
        <v>4000</v>
      </c>
      <c r="H33" s="78"/>
      <c r="I33" s="78"/>
      <c r="J33" s="78"/>
    </row>
    <row r="34" spans="1:10" s="52" customFormat="1" ht="15" hidden="1" customHeight="1" x14ac:dyDescent="0.25">
      <c r="A34" s="86" t="s">
        <v>15</v>
      </c>
      <c r="B34" s="87" t="s">
        <v>16</v>
      </c>
      <c r="C34" s="84">
        <v>4500</v>
      </c>
      <c r="D34" s="43">
        <v>2562.8200000000002</v>
      </c>
      <c r="E34" s="51">
        <f t="shared" si="1"/>
        <v>0.56951555555555555</v>
      </c>
      <c r="G34" s="78">
        <f t="shared" si="2"/>
        <v>6000</v>
      </c>
      <c r="H34" s="78"/>
      <c r="I34" s="78"/>
      <c r="J34" s="78"/>
    </row>
    <row r="35" spans="1:10" s="52" customFormat="1" ht="15" hidden="1" customHeight="1" x14ac:dyDescent="0.25">
      <c r="A35" s="86" t="s">
        <v>17</v>
      </c>
      <c r="B35" s="87" t="s">
        <v>18</v>
      </c>
      <c r="C35" s="84">
        <v>30000</v>
      </c>
      <c r="D35" s="43">
        <v>18683.48</v>
      </c>
      <c r="E35" s="51">
        <f t="shared" si="1"/>
        <v>0.62278266666666671</v>
      </c>
      <c r="G35" s="78">
        <f t="shared" si="2"/>
        <v>40000</v>
      </c>
      <c r="H35" s="78"/>
      <c r="I35" s="78"/>
      <c r="J35" s="78"/>
    </row>
    <row r="36" spans="1:10" s="52" customFormat="1" ht="15" hidden="1" customHeight="1" x14ac:dyDescent="0.25">
      <c r="A36" s="86" t="s">
        <v>19</v>
      </c>
      <c r="B36" s="87" t="s">
        <v>20</v>
      </c>
      <c r="C36" s="84">
        <v>154000</v>
      </c>
      <c r="D36" s="43">
        <v>118189.37</v>
      </c>
      <c r="E36" s="51">
        <f t="shared" si="1"/>
        <v>0.76746344155844148</v>
      </c>
      <c r="G36" s="78">
        <f t="shared" si="2"/>
        <v>205333.33333333331</v>
      </c>
      <c r="H36" s="78"/>
      <c r="I36" s="78"/>
      <c r="J36" s="78"/>
    </row>
    <row r="37" spans="1:10" s="81" customFormat="1" ht="15" hidden="1" customHeight="1" x14ac:dyDescent="0.25">
      <c r="A37" s="88" t="s">
        <v>25</v>
      </c>
      <c r="B37" s="89" t="s">
        <v>74</v>
      </c>
      <c r="C37" s="45">
        <f>C38+C39+C40+C41+C42+C43+C44+C45+C46+C47</f>
        <v>7300271</v>
      </c>
      <c r="D37" s="45">
        <f>D38+D39+D40+D41+D42+D43+D44+D45+D46+D47</f>
        <v>5264613.63</v>
      </c>
      <c r="E37" s="51">
        <f t="shared" si="1"/>
        <v>0.72115317773819632</v>
      </c>
      <c r="G37" s="78">
        <f t="shared" si="2"/>
        <v>9733694.6666666679</v>
      </c>
      <c r="H37" s="79"/>
      <c r="I37" s="79"/>
      <c r="J37" s="79"/>
    </row>
    <row r="38" spans="1:10" s="52" customFormat="1" ht="15" hidden="1" customHeight="1" x14ac:dyDescent="0.25">
      <c r="A38" s="86" t="s">
        <v>5</v>
      </c>
      <c r="B38" s="87" t="s">
        <v>6</v>
      </c>
      <c r="C38" s="84">
        <v>4509000</v>
      </c>
      <c r="D38" s="43">
        <v>3494271.27</v>
      </c>
      <c r="E38" s="51">
        <f t="shared" si="1"/>
        <v>0.7749548170326015</v>
      </c>
      <c r="G38" s="78">
        <f t="shared" si="2"/>
        <v>6012000</v>
      </c>
      <c r="H38" s="78"/>
      <c r="I38" s="78"/>
      <c r="J38" s="78"/>
    </row>
    <row r="39" spans="1:10" s="52" customFormat="1" ht="15" hidden="1" customHeight="1" x14ac:dyDescent="0.25">
      <c r="A39" s="86" t="s">
        <v>7</v>
      </c>
      <c r="B39" s="87" t="s">
        <v>8</v>
      </c>
      <c r="C39" s="84">
        <v>1016000</v>
      </c>
      <c r="D39" s="43">
        <v>784843.27</v>
      </c>
      <c r="E39" s="51">
        <f t="shared" si="1"/>
        <v>0.772483533464567</v>
      </c>
      <c r="G39" s="78">
        <f t="shared" si="2"/>
        <v>1354666.6666666667</v>
      </c>
      <c r="H39" s="78"/>
      <c r="I39" s="78"/>
      <c r="J39" s="78"/>
    </row>
    <row r="40" spans="1:10" s="52" customFormat="1" ht="15" hidden="1" customHeight="1" x14ac:dyDescent="0.25">
      <c r="A40" s="86" t="s">
        <v>9</v>
      </c>
      <c r="B40" s="87" t="s">
        <v>10</v>
      </c>
      <c r="C40" s="84">
        <v>96000</v>
      </c>
      <c r="D40" s="43">
        <v>75413.41</v>
      </c>
      <c r="E40" s="51">
        <f t="shared" si="1"/>
        <v>0.78555635416666669</v>
      </c>
      <c r="G40" s="78">
        <f t="shared" si="2"/>
        <v>128000</v>
      </c>
      <c r="H40" s="78"/>
      <c r="I40" s="78"/>
      <c r="J40" s="78"/>
    </row>
    <row r="41" spans="1:10" s="52" customFormat="1" ht="15" hidden="1" customHeight="1" x14ac:dyDescent="0.25">
      <c r="A41" s="86" t="s">
        <v>27</v>
      </c>
      <c r="B41" s="87" t="s">
        <v>28</v>
      </c>
      <c r="C41" s="84">
        <v>5000</v>
      </c>
      <c r="D41" s="43">
        <v>0</v>
      </c>
      <c r="E41" s="51">
        <f t="shared" si="1"/>
        <v>0</v>
      </c>
      <c r="G41" s="78">
        <f t="shared" si="2"/>
        <v>6666.6666666666661</v>
      </c>
      <c r="H41" s="78"/>
      <c r="I41" s="78"/>
      <c r="J41" s="78"/>
    </row>
    <row r="42" spans="1:10" s="52" customFormat="1" ht="15" hidden="1" customHeight="1" x14ac:dyDescent="0.25">
      <c r="A42" s="86" t="s">
        <v>29</v>
      </c>
      <c r="B42" s="87" t="s">
        <v>30</v>
      </c>
      <c r="C42" s="84">
        <v>700000</v>
      </c>
      <c r="D42" s="43">
        <v>331195.13</v>
      </c>
      <c r="E42" s="51">
        <f t="shared" si="1"/>
        <v>0.4731359</v>
      </c>
      <c r="F42" s="52">
        <f>C42-(D42/7*3)-D42</f>
        <v>226864.09999999998</v>
      </c>
      <c r="G42" s="78">
        <f t="shared" si="2"/>
        <v>933333.33333333337</v>
      </c>
      <c r="H42" s="78"/>
      <c r="I42" s="78"/>
      <c r="J42" s="78"/>
    </row>
    <row r="43" spans="1:10" s="52" customFormat="1" ht="15" hidden="1" customHeight="1" x14ac:dyDescent="0.25">
      <c r="A43" s="86" t="s">
        <v>11</v>
      </c>
      <c r="B43" s="87" t="s">
        <v>12</v>
      </c>
      <c r="C43" s="84">
        <v>139271</v>
      </c>
      <c r="D43" s="43">
        <v>81952.259999999995</v>
      </c>
      <c r="E43" s="51">
        <f t="shared" si="1"/>
        <v>0.58843736312656614</v>
      </c>
      <c r="G43" s="78">
        <f t="shared" si="2"/>
        <v>185694.66666666666</v>
      </c>
      <c r="H43" s="78"/>
      <c r="I43" s="78"/>
      <c r="J43" s="78"/>
    </row>
    <row r="44" spans="1:10" s="52" customFormat="1" ht="15" hidden="1" customHeight="1" x14ac:dyDescent="0.25">
      <c r="A44" s="86" t="s">
        <v>13</v>
      </c>
      <c r="B44" s="87" t="s">
        <v>14</v>
      </c>
      <c r="C44" s="84">
        <v>5000</v>
      </c>
      <c r="D44" s="43">
        <v>0</v>
      </c>
      <c r="E44" s="51">
        <f t="shared" si="1"/>
        <v>0</v>
      </c>
      <c r="G44" s="78">
        <f t="shared" si="2"/>
        <v>6666.6666666666661</v>
      </c>
      <c r="H44" s="78"/>
      <c r="I44" s="78"/>
      <c r="J44" s="78"/>
    </row>
    <row r="45" spans="1:10" s="52" customFormat="1" ht="15" hidden="1" customHeight="1" x14ac:dyDescent="0.25">
      <c r="A45" s="86" t="s">
        <v>15</v>
      </c>
      <c r="B45" s="87" t="s">
        <v>16</v>
      </c>
      <c r="C45" s="84">
        <v>50000</v>
      </c>
      <c r="D45" s="43">
        <v>27344.46</v>
      </c>
      <c r="E45" s="51">
        <f t="shared" si="1"/>
        <v>0.54688919999999996</v>
      </c>
      <c r="G45" s="78">
        <f t="shared" si="2"/>
        <v>66666.666666666672</v>
      </c>
      <c r="H45" s="78"/>
      <c r="I45" s="78"/>
      <c r="J45" s="78"/>
    </row>
    <row r="46" spans="1:10" s="52" customFormat="1" ht="15" hidden="1" customHeight="1" x14ac:dyDescent="0.25">
      <c r="A46" s="86" t="s">
        <v>17</v>
      </c>
      <c r="B46" s="87" t="s">
        <v>18</v>
      </c>
      <c r="C46" s="84">
        <v>180000</v>
      </c>
      <c r="D46" s="43">
        <v>103290.33</v>
      </c>
      <c r="E46" s="51">
        <f t="shared" si="1"/>
        <v>0.57383516666666667</v>
      </c>
      <c r="G46" s="78">
        <f t="shared" si="2"/>
        <v>240000</v>
      </c>
      <c r="H46" s="78"/>
      <c r="I46" s="78"/>
      <c r="J46" s="78"/>
    </row>
    <row r="47" spans="1:10" s="52" customFormat="1" ht="15" hidden="1" customHeight="1" x14ac:dyDescent="0.25">
      <c r="A47" s="86" t="s">
        <v>19</v>
      </c>
      <c r="B47" s="87" t="s">
        <v>20</v>
      </c>
      <c r="C47" s="84">
        <v>600000</v>
      </c>
      <c r="D47" s="43">
        <v>366303.5</v>
      </c>
      <c r="E47" s="51">
        <f t="shared" si="1"/>
        <v>0.6105058333333333</v>
      </c>
      <c r="G47" s="78">
        <f t="shared" si="2"/>
        <v>800000</v>
      </c>
      <c r="H47" s="78"/>
      <c r="I47" s="78"/>
      <c r="J47" s="78"/>
    </row>
    <row r="48" spans="1:10" s="81" customFormat="1" ht="15" hidden="1" customHeight="1" x14ac:dyDescent="0.25">
      <c r="A48" s="88" t="s">
        <v>25</v>
      </c>
      <c r="B48" s="89" t="s">
        <v>75</v>
      </c>
      <c r="C48" s="45">
        <f>C49+C50+C51+C52+C53+C54+C55+C56+C57+C58</f>
        <v>4973800</v>
      </c>
      <c r="D48" s="45">
        <f>D49+D50+D51+D52+D53+D54+D55+D56+D57+D58</f>
        <v>3834024.6999999997</v>
      </c>
      <c r="E48" s="51">
        <f t="shared" si="1"/>
        <v>0.77084416341630135</v>
      </c>
      <c r="G48" s="78">
        <f t="shared" si="2"/>
        <v>6631733.333333334</v>
      </c>
      <c r="H48" s="79"/>
      <c r="I48" s="79"/>
      <c r="J48" s="79"/>
    </row>
    <row r="49" spans="1:10" s="52" customFormat="1" ht="15" hidden="1" customHeight="1" x14ac:dyDescent="0.25">
      <c r="A49" s="86" t="s">
        <v>5</v>
      </c>
      <c r="B49" s="87" t="s">
        <v>6</v>
      </c>
      <c r="C49" s="84">
        <v>2864800</v>
      </c>
      <c r="D49" s="43">
        <v>2266561.0099999998</v>
      </c>
      <c r="E49" s="51">
        <f t="shared" si="1"/>
        <v>0.79117600181513537</v>
      </c>
      <c r="G49" s="78">
        <f t="shared" si="2"/>
        <v>3819733.3333333335</v>
      </c>
      <c r="H49" s="78"/>
      <c r="I49" s="78"/>
      <c r="J49" s="78"/>
    </row>
    <row r="50" spans="1:10" s="52" customFormat="1" ht="15" hidden="1" customHeight="1" x14ac:dyDescent="0.25">
      <c r="A50" s="86" t="s">
        <v>7</v>
      </c>
      <c r="B50" s="87" t="s">
        <v>8</v>
      </c>
      <c r="C50" s="84">
        <v>650300</v>
      </c>
      <c r="D50" s="43">
        <v>511274.86</v>
      </c>
      <c r="E50" s="51">
        <f t="shared" si="1"/>
        <v>0.78621383976626169</v>
      </c>
      <c r="G50" s="78">
        <f t="shared" si="2"/>
        <v>867066.66666666674</v>
      </c>
      <c r="H50" s="78"/>
      <c r="I50" s="78"/>
      <c r="J50" s="78"/>
    </row>
    <row r="51" spans="1:10" s="52" customFormat="1" ht="15" hidden="1" customHeight="1" x14ac:dyDescent="0.25">
      <c r="A51" s="86" t="s">
        <v>9</v>
      </c>
      <c r="B51" s="87" t="s">
        <v>10</v>
      </c>
      <c r="C51" s="84">
        <v>249300</v>
      </c>
      <c r="D51" s="43">
        <v>207781.93</v>
      </c>
      <c r="E51" s="51">
        <f t="shared" si="1"/>
        <v>0.83346141195346968</v>
      </c>
      <c r="G51" s="78">
        <f t="shared" si="2"/>
        <v>332400</v>
      </c>
      <c r="H51" s="78"/>
      <c r="I51" s="78"/>
      <c r="J51" s="78"/>
    </row>
    <row r="52" spans="1:10" s="52" customFormat="1" ht="15" hidden="1" customHeight="1" x14ac:dyDescent="0.25">
      <c r="A52" s="86" t="s">
        <v>27</v>
      </c>
      <c r="B52" s="87" t="s">
        <v>28</v>
      </c>
      <c r="C52" s="84">
        <v>7000</v>
      </c>
      <c r="D52" s="43">
        <v>1993.75</v>
      </c>
      <c r="E52" s="51">
        <f t="shared" si="1"/>
        <v>0.28482142857142856</v>
      </c>
      <c r="G52" s="78">
        <f t="shared" si="2"/>
        <v>9333.3333333333339</v>
      </c>
      <c r="H52" s="78"/>
      <c r="I52" s="78"/>
      <c r="J52" s="78"/>
    </row>
    <row r="53" spans="1:10" s="52" customFormat="1" ht="15" hidden="1" customHeight="1" x14ac:dyDescent="0.25">
      <c r="A53" s="86" t="s">
        <v>29</v>
      </c>
      <c r="B53" s="87" t="s">
        <v>30</v>
      </c>
      <c r="C53" s="84">
        <v>529100</v>
      </c>
      <c r="D53" s="43">
        <v>344756.84</v>
      </c>
      <c r="E53" s="51">
        <f t="shared" si="1"/>
        <v>0.65159107919107928</v>
      </c>
      <c r="F53" s="52">
        <f>C53-(D53/7*3)-D53</f>
        <v>36590.22857142851</v>
      </c>
      <c r="G53" s="78">
        <f t="shared" si="2"/>
        <v>705466.66666666674</v>
      </c>
      <c r="H53" s="78"/>
      <c r="I53" s="78"/>
      <c r="J53" s="78"/>
    </row>
    <row r="54" spans="1:10" s="52" customFormat="1" ht="15" hidden="1" customHeight="1" x14ac:dyDescent="0.25">
      <c r="A54" s="86" t="s">
        <v>11</v>
      </c>
      <c r="B54" s="87" t="s">
        <v>12</v>
      </c>
      <c r="C54" s="84">
        <v>404700</v>
      </c>
      <c r="D54" s="43">
        <v>371754.95</v>
      </c>
      <c r="E54" s="51">
        <f t="shared" si="1"/>
        <v>0.91859389671361502</v>
      </c>
      <c r="G54" s="78">
        <f t="shared" si="2"/>
        <v>539600</v>
      </c>
      <c r="H54" s="78"/>
      <c r="I54" s="78"/>
      <c r="J54" s="78"/>
    </row>
    <row r="55" spans="1:10" s="52" customFormat="1" ht="15" hidden="1" customHeight="1" x14ac:dyDescent="0.25">
      <c r="A55" s="86" t="s">
        <v>13</v>
      </c>
      <c r="B55" s="87" t="s">
        <v>14</v>
      </c>
      <c r="C55" s="84">
        <v>4600</v>
      </c>
      <c r="D55" s="43">
        <v>0</v>
      </c>
      <c r="E55" s="51">
        <f t="shared" si="1"/>
        <v>0</v>
      </c>
      <c r="G55" s="78">
        <f t="shared" si="2"/>
        <v>6133.333333333333</v>
      </c>
      <c r="H55" s="78"/>
      <c r="I55" s="78"/>
      <c r="J55" s="78"/>
    </row>
    <row r="56" spans="1:10" s="52" customFormat="1" ht="15" hidden="1" customHeight="1" x14ac:dyDescent="0.25">
      <c r="A56" s="86" t="s">
        <v>15</v>
      </c>
      <c r="B56" s="87" t="s">
        <v>16</v>
      </c>
      <c r="C56" s="84">
        <v>36000</v>
      </c>
      <c r="D56" s="43">
        <v>15308.05</v>
      </c>
      <c r="E56" s="51">
        <f t="shared" si="1"/>
        <v>0.42522361111111107</v>
      </c>
      <c r="G56" s="78">
        <f t="shared" si="2"/>
        <v>48000</v>
      </c>
      <c r="H56" s="78"/>
      <c r="I56" s="78"/>
      <c r="J56" s="78"/>
    </row>
    <row r="57" spans="1:10" s="52" customFormat="1" ht="15" hidden="1" customHeight="1" x14ac:dyDescent="0.25">
      <c r="A57" s="86" t="s">
        <v>17</v>
      </c>
      <c r="B57" s="87" t="s">
        <v>18</v>
      </c>
      <c r="C57" s="84">
        <v>54000</v>
      </c>
      <c r="D57" s="43">
        <v>27415.08</v>
      </c>
      <c r="E57" s="51">
        <f t="shared" si="1"/>
        <v>0.50768666666666673</v>
      </c>
      <c r="G57" s="78">
        <f t="shared" si="2"/>
        <v>72000</v>
      </c>
      <c r="H57" s="78"/>
      <c r="I57" s="78"/>
      <c r="J57" s="78"/>
    </row>
    <row r="58" spans="1:10" s="52" customFormat="1" ht="15" hidden="1" customHeight="1" x14ac:dyDescent="0.25">
      <c r="A58" s="86" t="s">
        <v>19</v>
      </c>
      <c r="B58" s="87" t="s">
        <v>20</v>
      </c>
      <c r="C58" s="84">
        <v>174000</v>
      </c>
      <c r="D58" s="43">
        <v>87178.23</v>
      </c>
      <c r="E58" s="51">
        <f t="shared" si="1"/>
        <v>0.50102431034482753</v>
      </c>
      <c r="G58" s="78">
        <f t="shared" si="2"/>
        <v>232000</v>
      </c>
      <c r="H58" s="78"/>
      <c r="I58" s="78"/>
      <c r="J58" s="78"/>
    </row>
    <row r="59" spans="1:10" s="81" customFormat="1" ht="15" hidden="1" customHeight="1" x14ac:dyDescent="0.25">
      <c r="A59" s="88" t="s">
        <v>25</v>
      </c>
      <c r="B59" s="89" t="s">
        <v>76</v>
      </c>
      <c r="C59" s="45">
        <f>C60+C61+C62+C63+C64+C65+C66+C67+C68+C69</f>
        <v>3093900</v>
      </c>
      <c r="D59" s="45">
        <f>D60+D61+D62+D63+D64+D65+D66+D67+D68+D69</f>
        <v>2529566.5499999993</v>
      </c>
      <c r="E59" s="51">
        <f t="shared" si="1"/>
        <v>0.81759803161058842</v>
      </c>
      <c r="G59" s="78">
        <f t="shared" si="2"/>
        <v>4125200</v>
      </c>
      <c r="H59" s="79"/>
      <c r="I59" s="79"/>
      <c r="J59" s="79"/>
    </row>
    <row r="60" spans="1:10" s="52" customFormat="1" ht="15" hidden="1" customHeight="1" x14ac:dyDescent="0.25">
      <c r="A60" s="86" t="s">
        <v>5</v>
      </c>
      <c r="B60" s="87" t="s">
        <v>6</v>
      </c>
      <c r="C60" s="84">
        <v>1826200</v>
      </c>
      <c r="D60" s="43">
        <v>1567625.69</v>
      </c>
      <c r="E60" s="51">
        <f t="shared" si="1"/>
        <v>0.85840854780418352</v>
      </c>
      <c r="G60" s="78">
        <f t="shared" si="2"/>
        <v>2434933.3333333335</v>
      </c>
      <c r="H60" s="78"/>
      <c r="I60" s="78"/>
      <c r="J60" s="78"/>
    </row>
    <row r="61" spans="1:10" s="52" customFormat="1" ht="15" hidden="1" customHeight="1" x14ac:dyDescent="0.25">
      <c r="A61" s="86" t="s">
        <v>7</v>
      </c>
      <c r="B61" s="87" t="s">
        <v>8</v>
      </c>
      <c r="C61" s="84">
        <v>401720</v>
      </c>
      <c r="D61" s="43">
        <v>350032.91</v>
      </c>
      <c r="E61" s="51">
        <f t="shared" si="1"/>
        <v>0.87133553221149052</v>
      </c>
      <c r="G61" s="78">
        <f t="shared" si="2"/>
        <v>535626.66666666663</v>
      </c>
      <c r="H61" s="78"/>
      <c r="I61" s="78"/>
      <c r="J61" s="78"/>
    </row>
    <row r="62" spans="1:10" s="52" customFormat="1" ht="15" hidden="1" customHeight="1" x14ac:dyDescent="0.25">
      <c r="A62" s="86" t="s">
        <v>9</v>
      </c>
      <c r="B62" s="87" t="s">
        <v>10</v>
      </c>
      <c r="C62" s="84">
        <v>108800</v>
      </c>
      <c r="D62" s="43">
        <v>79847.740000000005</v>
      </c>
      <c r="E62" s="51">
        <f t="shared" si="1"/>
        <v>0.73389466911764711</v>
      </c>
      <c r="G62" s="78">
        <f t="shared" si="2"/>
        <v>145066.66666666666</v>
      </c>
      <c r="H62" s="78"/>
      <c r="I62" s="78"/>
      <c r="J62" s="78"/>
    </row>
    <row r="63" spans="1:10" s="52" customFormat="1" ht="15" hidden="1" customHeight="1" x14ac:dyDescent="0.25">
      <c r="A63" s="86" t="s">
        <v>27</v>
      </c>
      <c r="B63" s="87" t="s">
        <v>28</v>
      </c>
      <c r="C63" s="84">
        <v>10000</v>
      </c>
      <c r="D63" s="43">
        <v>3789</v>
      </c>
      <c r="E63" s="51">
        <f t="shared" si="1"/>
        <v>0.37890000000000001</v>
      </c>
      <c r="G63" s="78">
        <f t="shared" si="2"/>
        <v>13333.333333333332</v>
      </c>
      <c r="H63" s="78"/>
      <c r="I63" s="78"/>
      <c r="J63" s="78"/>
    </row>
    <row r="64" spans="1:10" s="52" customFormat="1" ht="15" hidden="1" customHeight="1" x14ac:dyDescent="0.25">
      <c r="A64" s="86" t="s">
        <v>29</v>
      </c>
      <c r="B64" s="87" t="s">
        <v>30</v>
      </c>
      <c r="C64" s="84">
        <v>320000</v>
      </c>
      <c r="D64" s="43">
        <v>213620.98</v>
      </c>
      <c r="E64" s="51">
        <f t="shared" si="1"/>
        <v>0.66756556249999999</v>
      </c>
      <c r="F64" s="52">
        <f>C64-(D64/7*3)-D64</f>
        <v>14827.171428571426</v>
      </c>
      <c r="G64" s="78">
        <f t="shared" si="2"/>
        <v>426666.66666666663</v>
      </c>
      <c r="H64" s="78"/>
      <c r="I64" s="78"/>
      <c r="J64" s="78"/>
    </row>
    <row r="65" spans="1:10" s="52" customFormat="1" ht="15" hidden="1" customHeight="1" x14ac:dyDescent="0.25">
      <c r="A65" s="86" t="s">
        <v>11</v>
      </c>
      <c r="B65" s="87" t="s">
        <v>12</v>
      </c>
      <c r="C65" s="84">
        <v>127900</v>
      </c>
      <c r="D65" s="43">
        <v>70545.899999999994</v>
      </c>
      <c r="E65" s="51">
        <f t="shared" si="1"/>
        <v>0.55157075840500391</v>
      </c>
      <c r="G65" s="78">
        <f t="shared" si="2"/>
        <v>170533.33333333334</v>
      </c>
      <c r="H65" s="78"/>
      <c r="I65" s="78"/>
      <c r="J65" s="78"/>
    </row>
    <row r="66" spans="1:10" s="52" customFormat="1" ht="15" hidden="1" customHeight="1" x14ac:dyDescent="0.25">
      <c r="A66" s="86" t="s">
        <v>13</v>
      </c>
      <c r="B66" s="87" t="s">
        <v>14</v>
      </c>
      <c r="C66" s="84">
        <v>3000</v>
      </c>
      <c r="D66" s="43">
        <v>1434</v>
      </c>
      <c r="E66" s="51">
        <f t="shared" si="1"/>
        <v>0.47799999999999998</v>
      </c>
      <c r="G66" s="78">
        <f t="shared" si="2"/>
        <v>4000</v>
      </c>
      <c r="H66" s="78"/>
      <c r="I66" s="78"/>
      <c r="J66" s="78"/>
    </row>
    <row r="67" spans="1:10" s="52" customFormat="1" ht="15" hidden="1" customHeight="1" x14ac:dyDescent="0.25">
      <c r="A67" s="86" t="s">
        <v>15</v>
      </c>
      <c r="B67" s="87" t="s">
        <v>16</v>
      </c>
      <c r="C67" s="84">
        <v>24000</v>
      </c>
      <c r="D67" s="43">
        <v>7677.28</v>
      </c>
      <c r="E67" s="51">
        <f t="shared" si="1"/>
        <v>0.31988666666666665</v>
      </c>
      <c r="G67" s="78">
        <f t="shared" si="2"/>
        <v>32000</v>
      </c>
      <c r="H67" s="78"/>
      <c r="I67" s="78"/>
      <c r="J67" s="78"/>
    </row>
    <row r="68" spans="1:10" s="52" customFormat="1" ht="15" hidden="1" customHeight="1" x14ac:dyDescent="0.25">
      <c r="A68" s="86" t="s">
        <v>17</v>
      </c>
      <c r="B68" s="87" t="s">
        <v>18</v>
      </c>
      <c r="C68" s="84">
        <v>41400</v>
      </c>
      <c r="D68" s="43">
        <v>27894.11</v>
      </c>
      <c r="E68" s="51">
        <f t="shared" si="1"/>
        <v>0.67377077294685994</v>
      </c>
      <c r="G68" s="78">
        <f t="shared" si="2"/>
        <v>55200</v>
      </c>
      <c r="H68" s="78"/>
      <c r="I68" s="78"/>
      <c r="J68" s="78"/>
    </row>
    <row r="69" spans="1:10" s="52" customFormat="1" ht="15" hidden="1" customHeight="1" x14ac:dyDescent="0.25">
      <c r="A69" s="86" t="s">
        <v>19</v>
      </c>
      <c r="B69" s="87" t="s">
        <v>20</v>
      </c>
      <c r="C69" s="84">
        <v>230880</v>
      </c>
      <c r="D69" s="43">
        <v>207098.94</v>
      </c>
      <c r="E69" s="51">
        <f t="shared" ref="E69:E132" si="8">D69/C69</f>
        <v>0.89699818087318084</v>
      </c>
      <c r="G69" s="78">
        <f t="shared" si="2"/>
        <v>307840</v>
      </c>
      <c r="H69" s="78"/>
      <c r="I69" s="78"/>
      <c r="J69" s="78"/>
    </row>
    <row r="70" spans="1:10" s="81" customFormat="1" ht="15" hidden="1" customHeight="1" x14ac:dyDescent="0.25">
      <c r="A70" s="88" t="s">
        <v>25</v>
      </c>
      <c r="B70" s="89" t="s">
        <v>77</v>
      </c>
      <c r="C70" s="45">
        <f>C71+C72+C73+C74+C75+C76+C77+C78+C79+C80</f>
        <v>5097500</v>
      </c>
      <c r="D70" s="45">
        <f>D71+D72+D73+D74+D75+D76+D77+D78+D79+D80</f>
        <v>3656927.5100000002</v>
      </c>
      <c r="E70" s="51">
        <f t="shared" si="8"/>
        <v>0.71739627464443356</v>
      </c>
      <c r="G70" s="78">
        <f t="shared" ref="G70:G133" si="9">C70/9*12</f>
        <v>6796666.666666666</v>
      </c>
      <c r="H70" s="79"/>
      <c r="I70" s="79"/>
      <c r="J70" s="79"/>
    </row>
    <row r="71" spans="1:10" s="52" customFormat="1" ht="15" hidden="1" customHeight="1" x14ac:dyDescent="0.25">
      <c r="A71" s="86" t="s">
        <v>5</v>
      </c>
      <c r="B71" s="87" t="s">
        <v>6</v>
      </c>
      <c r="C71" s="84">
        <v>3141000</v>
      </c>
      <c r="D71" s="43">
        <v>2582801.94</v>
      </c>
      <c r="E71" s="51">
        <f t="shared" si="8"/>
        <v>0.82228651384909268</v>
      </c>
      <c r="G71" s="78">
        <f t="shared" si="9"/>
        <v>4188000</v>
      </c>
      <c r="H71" s="78"/>
      <c r="I71" s="78"/>
      <c r="J71" s="78"/>
    </row>
    <row r="72" spans="1:10" s="52" customFormat="1" ht="15" hidden="1" customHeight="1" x14ac:dyDescent="0.25">
      <c r="A72" s="86" t="s">
        <v>7</v>
      </c>
      <c r="B72" s="87" t="s">
        <v>8</v>
      </c>
      <c r="C72" s="84">
        <v>691040</v>
      </c>
      <c r="D72" s="43">
        <v>543271.68999999994</v>
      </c>
      <c r="E72" s="51">
        <f t="shared" si="8"/>
        <v>0.78616533051632309</v>
      </c>
      <c r="G72" s="78">
        <f t="shared" si="9"/>
        <v>921386.66666666663</v>
      </c>
      <c r="H72" s="78"/>
      <c r="I72" s="78"/>
      <c r="J72" s="78"/>
    </row>
    <row r="73" spans="1:10" s="52" customFormat="1" ht="15" hidden="1" customHeight="1" x14ac:dyDescent="0.25">
      <c r="A73" s="86" t="s">
        <v>9</v>
      </c>
      <c r="B73" s="87" t="s">
        <v>10</v>
      </c>
      <c r="C73" s="84">
        <v>91460</v>
      </c>
      <c r="D73" s="43">
        <v>27971.41</v>
      </c>
      <c r="E73" s="51">
        <f t="shared" si="8"/>
        <v>0.30583216706757055</v>
      </c>
      <c r="G73" s="78">
        <f t="shared" si="9"/>
        <v>121946.66666666667</v>
      </c>
      <c r="H73" s="78"/>
      <c r="I73" s="78"/>
      <c r="J73" s="78"/>
    </row>
    <row r="74" spans="1:10" s="52" customFormat="1" ht="15" hidden="1" customHeight="1" x14ac:dyDescent="0.25">
      <c r="A74" s="86" t="s">
        <v>27</v>
      </c>
      <c r="B74" s="87" t="s">
        <v>28</v>
      </c>
      <c r="C74" s="84">
        <v>4000</v>
      </c>
      <c r="D74" s="43">
        <v>0</v>
      </c>
      <c r="E74" s="51">
        <f t="shared" si="8"/>
        <v>0</v>
      </c>
      <c r="G74" s="78">
        <f t="shared" si="9"/>
        <v>5333.3333333333339</v>
      </c>
      <c r="H74" s="78"/>
      <c r="I74" s="78"/>
      <c r="J74" s="78"/>
    </row>
    <row r="75" spans="1:10" s="52" customFormat="1" ht="15" hidden="1" customHeight="1" x14ac:dyDescent="0.25">
      <c r="A75" s="86" t="s">
        <v>29</v>
      </c>
      <c r="B75" s="87" t="s">
        <v>30</v>
      </c>
      <c r="C75" s="84">
        <v>495000</v>
      </c>
      <c r="D75" s="43">
        <v>119837.94</v>
      </c>
      <c r="E75" s="51">
        <f t="shared" si="8"/>
        <v>0.2420968484848485</v>
      </c>
      <c r="F75" s="52">
        <f>C75-(D75/9*3)-D75</f>
        <v>335216.08</v>
      </c>
      <c r="G75" s="78">
        <f t="shared" si="9"/>
        <v>660000</v>
      </c>
      <c r="H75" s="78"/>
      <c r="I75" s="78"/>
      <c r="J75" s="78"/>
    </row>
    <row r="76" spans="1:10" s="52" customFormat="1" ht="15" hidden="1" customHeight="1" x14ac:dyDescent="0.25">
      <c r="A76" s="86" t="s">
        <v>11</v>
      </c>
      <c r="B76" s="87" t="s">
        <v>12</v>
      </c>
      <c r="C76" s="84">
        <v>96000</v>
      </c>
      <c r="D76" s="43">
        <v>65915.16</v>
      </c>
      <c r="E76" s="51">
        <f t="shared" si="8"/>
        <v>0.68661625000000004</v>
      </c>
      <c r="G76" s="78">
        <f t="shared" si="9"/>
        <v>128000</v>
      </c>
      <c r="H76" s="78"/>
      <c r="I76" s="78"/>
      <c r="J76" s="78"/>
    </row>
    <row r="77" spans="1:10" s="52" customFormat="1" ht="15" hidden="1" customHeight="1" x14ac:dyDescent="0.25">
      <c r="A77" s="86" t="s">
        <v>13</v>
      </c>
      <c r="B77" s="87" t="s">
        <v>14</v>
      </c>
      <c r="C77" s="84">
        <v>5000</v>
      </c>
      <c r="D77" s="43">
        <v>0</v>
      </c>
      <c r="E77" s="51">
        <f t="shared" si="8"/>
        <v>0</v>
      </c>
      <c r="G77" s="78">
        <f t="shared" si="9"/>
        <v>6666.6666666666661</v>
      </c>
      <c r="H77" s="78"/>
      <c r="I77" s="78"/>
      <c r="J77" s="78"/>
    </row>
    <row r="78" spans="1:10" s="52" customFormat="1" ht="15" hidden="1" customHeight="1" x14ac:dyDescent="0.25">
      <c r="A78" s="86" t="s">
        <v>15</v>
      </c>
      <c r="B78" s="87" t="s">
        <v>16</v>
      </c>
      <c r="C78" s="84">
        <v>41000</v>
      </c>
      <c r="D78" s="43">
        <v>18786.62</v>
      </c>
      <c r="E78" s="51">
        <f t="shared" si="8"/>
        <v>0.45821024390243897</v>
      </c>
      <c r="G78" s="78">
        <f t="shared" si="9"/>
        <v>54666.666666666672</v>
      </c>
      <c r="H78" s="78"/>
      <c r="I78" s="78"/>
      <c r="J78" s="78"/>
    </row>
    <row r="79" spans="1:10" s="52" customFormat="1" ht="15" hidden="1" customHeight="1" x14ac:dyDescent="0.25">
      <c r="A79" s="86" t="s">
        <v>17</v>
      </c>
      <c r="B79" s="87" t="s">
        <v>18</v>
      </c>
      <c r="C79" s="84">
        <v>93000</v>
      </c>
      <c r="D79" s="43">
        <v>63967.18</v>
      </c>
      <c r="E79" s="51">
        <f t="shared" si="8"/>
        <v>0.68781913978494624</v>
      </c>
      <c r="G79" s="78">
        <f t="shared" si="9"/>
        <v>124000</v>
      </c>
      <c r="H79" s="78"/>
      <c r="I79" s="78"/>
      <c r="J79" s="78"/>
    </row>
    <row r="80" spans="1:10" s="52" customFormat="1" ht="15" hidden="1" customHeight="1" x14ac:dyDescent="0.25">
      <c r="A80" s="86" t="s">
        <v>19</v>
      </c>
      <c r="B80" s="87" t="s">
        <v>20</v>
      </c>
      <c r="C80" s="84">
        <v>440000</v>
      </c>
      <c r="D80" s="43">
        <v>234375.57</v>
      </c>
      <c r="E80" s="51">
        <f t="shared" si="8"/>
        <v>0.53267175</v>
      </c>
      <c r="G80" s="78">
        <f t="shared" si="9"/>
        <v>586666.66666666674</v>
      </c>
      <c r="H80" s="78"/>
      <c r="I80" s="78"/>
      <c r="J80" s="78"/>
    </row>
    <row r="81" spans="1:10" s="81" customFormat="1" ht="15" hidden="1" customHeight="1" x14ac:dyDescent="0.25">
      <c r="A81" s="88" t="s">
        <v>25</v>
      </c>
      <c r="B81" s="89" t="s">
        <v>78</v>
      </c>
      <c r="C81" s="45">
        <f>C82+C83+C84+C85+C86+C87+C88+C89+C90+C91</f>
        <v>6905420</v>
      </c>
      <c r="D81" s="45">
        <f>D82+D83+D84+D85+D86+D87+D88+D89+D90+D91</f>
        <v>4959843.8900000006</v>
      </c>
      <c r="E81" s="51">
        <f t="shared" si="8"/>
        <v>0.71825376153803833</v>
      </c>
      <c r="G81" s="78">
        <f t="shared" si="9"/>
        <v>9207226.666666666</v>
      </c>
      <c r="H81" s="79"/>
      <c r="I81" s="79"/>
      <c r="J81" s="79"/>
    </row>
    <row r="82" spans="1:10" s="52" customFormat="1" ht="15" hidden="1" customHeight="1" x14ac:dyDescent="0.25">
      <c r="A82" s="86" t="s">
        <v>5</v>
      </c>
      <c r="B82" s="87" t="s">
        <v>6</v>
      </c>
      <c r="C82" s="84">
        <v>4451600</v>
      </c>
      <c r="D82" s="43">
        <v>3137544.99</v>
      </c>
      <c r="E82" s="51">
        <f t="shared" si="8"/>
        <v>0.70481287402282333</v>
      </c>
      <c r="G82" s="78">
        <f t="shared" si="9"/>
        <v>5935466.666666667</v>
      </c>
      <c r="H82" s="78"/>
      <c r="I82" s="78"/>
      <c r="J82" s="78"/>
    </row>
    <row r="83" spans="1:10" s="52" customFormat="1" ht="15" hidden="1" customHeight="1" x14ac:dyDescent="0.25">
      <c r="A83" s="86" t="s">
        <v>7</v>
      </c>
      <c r="B83" s="87" t="s">
        <v>8</v>
      </c>
      <c r="C83" s="84">
        <v>979370</v>
      </c>
      <c r="D83" s="43">
        <v>691133.14</v>
      </c>
      <c r="E83" s="51">
        <f t="shared" si="8"/>
        <v>0.70569155681713758</v>
      </c>
      <c r="G83" s="78">
        <f t="shared" si="9"/>
        <v>1305826.6666666667</v>
      </c>
      <c r="H83" s="78"/>
      <c r="I83" s="78"/>
      <c r="J83" s="78"/>
    </row>
    <row r="84" spans="1:10" s="52" customFormat="1" ht="15" hidden="1" customHeight="1" x14ac:dyDescent="0.25">
      <c r="A84" s="86" t="s">
        <v>9</v>
      </c>
      <c r="B84" s="87" t="s">
        <v>10</v>
      </c>
      <c r="C84" s="84">
        <v>42671</v>
      </c>
      <c r="D84" s="43">
        <v>20025</v>
      </c>
      <c r="E84" s="51">
        <f t="shared" si="8"/>
        <v>0.46928827540952872</v>
      </c>
      <c r="G84" s="78">
        <f t="shared" si="9"/>
        <v>56894.666666666672</v>
      </c>
      <c r="H84" s="78"/>
      <c r="I84" s="78"/>
      <c r="J84" s="78"/>
    </row>
    <row r="85" spans="1:10" s="52" customFormat="1" ht="15" hidden="1" customHeight="1" x14ac:dyDescent="0.25">
      <c r="A85" s="86" t="s">
        <v>27</v>
      </c>
      <c r="B85" s="87" t="s">
        <v>28</v>
      </c>
      <c r="C85" s="84">
        <v>2000</v>
      </c>
      <c r="D85" s="43">
        <v>1999.9</v>
      </c>
      <c r="E85" s="51">
        <f t="shared" si="8"/>
        <v>0.99995000000000001</v>
      </c>
      <c r="G85" s="78">
        <f t="shared" si="9"/>
        <v>2666.666666666667</v>
      </c>
      <c r="H85" s="78"/>
      <c r="I85" s="78"/>
      <c r="J85" s="78"/>
    </row>
    <row r="86" spans="1:10" s="52" customFormat="1" ht="15" hidden="1" customHeight="1" x14ac:dyDescent="0.25">
      <c r="A86" s="86" t="s">
        <v>29</v>
      </c>
      <c r="B86" s="87" t="s">
        <v>30</v>
      </c>
      <c r="C86" s="84">
        <v>514320</v>
      </c>
      <c r="D86" s="43">
        <v>339051.62</v>
      </c>
      <c r="E86" s="51">
        <f t="shared" si="8"/>
        <v>0.65922309068284335</v>
      </c>
      <c r="F86" s="52">
        <f>C86-(D86/7*3)-D86</f>
        <v>29960.542857142864</v>
      </c>
      <c r="G86" s="78">
        <f t="shared" si="9"/>
        <v>685760</v>
      </c>
      <c r="H86" s="78"/>
      <c r="I86" s="78"/>
      <c r="J86" s="78"/>
    </row>
    <row r="87" spans="1:10" s="52" customFormat="1" ht="15" hidden="1" customHeight="1" x14ac:dyDescent="0.25">
      <c r="A87" s="86" t="s">
        <v>11</v>
      </c>
      <c r="B87" s="87" t="s">
        <v>12</v>
      </c>
      <c r="C87" s="84">
        <v>139749</v>
      </c>
      <c r="D87" s="43">
        <v>80565.81</v>
      </c>
      <c r="E87" s="51">
        <f t="shared" si="8"/>
        <v>0.57650366013352505</v>
      </c>
      <c r="G87" s="78">
        <f t="shared" si="9"/>
        <v>186332</v>
      </c>
      <c r="H87" s="78"/>
      <c r="I87" s="78"/>
      <c r="J87" s="78"/>
    </row>
    <row r="88" spans="1:10" s="52" customFormat="1" ht="15" hidden="1" customHeight="1" x14ac:dyDescent="0.25">
      <c r="A88" s="86" t="s">
        <v>13</v>
      </c>
      <c r="B88" s="87" t="s">
        <v>14</v>
      </c>
      <c r="C88" s="84">
        <v>2000</v>
      </c>
      <c r="D88" s="43">
        <v>1180</v>
      </c>
      <c r="E88" s="51">
        <f t="shared" si="8"/>
        <v>0.59</v>
      </c>
      <c r="G88" s="78">
        <f t="shared" si="9"/>
        <v>2666.666666666667</v>
      </c>
      <c r="H88" s="78"/>
      <c r="I88" s="78"/>
      <c r="J88" s="78"/>
    </row>
    <row r="89" spans="1:10" s="52" customFormat="1" ht="15" hidden="1" customHeight="1" x14ac:dyDescent="0.25">
      <c r="A89" s="86" t="s">
        <v>15</v>
      </c>
      <c r="B89" s="87" t="s">
        <v>16</v>
      </c>
      <c r="C89" s="84">
        <v>25000</v>
      </c>
      <c r="D89" s="43">
        <v>15660.69</v>
      </c>
      <c r="E89" s="51">
        <f t="shared" si="8"/>
        <v>0.62642759999999997</v>
      </c>
      <c r="G89" s="78">
        <f t="shared" si="9"/>
        <v>33333.333333333336</v>
      </c>
      <c r="H89" s="78"/>
      <c r="I89" s="78"/>
      <c r="J89" s="78"/>
    </row>
    <row r="90" spans="1:10" s="52" customFormat="1" ht="15" hidden="1" customHeight="1" x14ac:dyDescent="0.25">
      <c r="A90" s="86" t="s">
        <v>17</v>
      </c>
      <c r="B90" s="87" t="s">
        <v>18</v>
      </c>
      <c r="C90" s="84">
        <v>155000</v>
      </c>
      <c r="D90" s="43">
        <v>91147.69</v>
      </c>
      <c r="E90" s="51">
        <f t="shared" si="8"/>
        <v>0.58804961290322577</v>
      </c>
      <c r="G90" s="78">
        <f t="shared" si="9"/>
        <v>206666.66666666669</v>
      </c>
      <c r="H90" s="78"/>
      <c r="I90" s="78"/>
      <c r="J90" s="78"/>
    </row>
    <row r="91" spans="1:10" s="52" customFormat="1" ht="15" hidden="1" customHeight="1" x14ac:dyDescent="0.25">
      <c r="A91" s="86" t="s">
        <v>19</v>
      </c>
      <c r="B91" s="87" t="s">
        <v>20</v>
      </c>
      <c r="C91" s="84">
        <v>593710</v>
      </c>
      <c r="D91" s="43">
        <v>581535.05000000005</v>
      </c>
      <c r="E91" s="51">
        <f t="shared" si="8"/>
        <v>0.97949343955803347</v>
      </c>
      <c r="G91" s="78">
        <f t="shared" si="9"/>
        <v>791613.33333333337</v>
      </c>
      <c r="H91" s="78"/>
      <c r="I91" s="78"/>
      <c r="J91" s="78"/>
    </row>
    <row r="92" spans="1:10" s="81" customFormat="1" ht="15" hidden="1" customHeight="1" x14ac:dyDescent="0.25">
      <c r="A92" s="88" t="s">
        <v>25</v>
      </c>
      <c r="B92" s="89" t="s">
        <v>79</v>
      </c>
      <c r="C92" s="45">
        <f>C93+C94+C95+C96+C97+C98+C99+C100+C101+C102</f>
        <v>4192000</v>
      </c>
      <c r="D92" s="45">
        <f>D93+D94+D95+D96+D97+D98+D99+D100+D101+D102</f>
        <v>2708500.78</v>
      </c>
      <c r="E92" s="51">
        <f t="shared" si="8"/>
        <v>0.64611182729007632</v>
      </c>
      <c r="G92" s="78">
        <f t="shared" si="9"/>
        <v>5589333.333333333</v>
      </c>
      <c r="H92" s="79"/>
      <c r="I92" s="79"/>
      <c r="J92" s="79"/>
    </row>
    <row r="93" spans="1:10" s="52" customFormat="1" ht="15" hidden="1" customHeight="1" x14ac:dyDescent="0.25">
      <c r="A93" s="86" t="s">
        <v>5</v>
      </c>
      <c r="B93" s="87" t="s">
        <v>6</v>
      </c>
      <c r="C93" s="84">
        <v>2580000</v>
      </c>
      <c r="D93" s="43">
        <v>1774328.51</v>
      </c>
      <c r="E93" s="51">
        <f t="shared" si="8"/>
        <v>0.68772422868217054</v>
      </c>
      <c r="G93" s="78">
        <f t="shared" si="9"/>
        <v>3440000</v>
      </c>
      <c r="H93" s="78"/>
      <c r="I93" s="78"/>
      <c r="J93" s="78"/>
    </row>
    <row r="94" spans="1:10" s="52" customFormat="1" ht="15" hidden="1" customHeight="1" x14ac:dyDescent="0.25">
      <c r="A94" s="86" t="s">
        <v>7</v>
      </c>
      <c r="B94" s="87" t="s">
        <v>8</v>
      </c>
      <c r="C94" s="84">
        <v>567600</v>
      </c>
      <c r="D94" s="43">
        <v>394803</v>
      </c>
      <c r="E94" s="51">
        <f t="shared" si="8"/>
        <v>0.69556553911205077</v>
      </c>
      <c r="G94" s="78">
        <f t="shared" si="9"/>
        <v>756800</v>
      </c>
      <c r="H94" s="78"/>
      <c r="I94" s="78"/>
      <c r="J94" s="78"/>
    </row>
    <row r="95" spans="1:10" s="52" customFormat="1" ht="15" hidden="1" customHeight="1" x14ac:dyDescent="0.25">
      <c r="A95" s="86" t="s">
        <v>9</v>
      </c>
      <c r="B95" s="87" t="s">
        <v>10</v>
      </c>
      <c r="C95" s="84">
        <v>90000</v>
      </c>
      <c r="D95" s="43">
        <v>0</v>
      </c>
      <c r="E95" s="51">
        <f t="shared" si="8"/>
        <v>0</v>
      </c>
      <c r="G95" s="78">
        <f t="shared" si="9"/>
        <v>120000</v>
      </c>
      <c r="H95" s="78"/>
      <c r="I95" s="78"/>
      <c r="J95" s="78"/>
    </row>
    <row r="96" spans="1:10" s="52" customFormat="1" ht="15" hidden="1" customHeight="1" x14ac:dyDescent="0.25">
      <c r="A96" s="86" t="s">
        <v>27</v>
      </c>
      <c r="B96" s="87" t="s">
        <v>28</v>
      </c>
      <c r="C96" s="84">
        <v>6000</v>
      </c>
      <c r="D96" s="43">
        <v>6000</v>
      </c>
      <c r="E96" s="51">
        <f t="shared" si="8"/>
        <v>1</v>
      </c>
      <c r="G96" s="78">
        <f t="shared" si="9"/>
        <v>8000</v>
      </c>
      <c r="H96" s="78"/>
      <c r="I96" s="78"/>
      <c r="J96" s="78"/>
    </row>
    <row r="97" spans="1:10" s="52" customFormat="1" ht="15" hidden="1" customHeight="1" x14ac:dyDescent="0.25">
      <c r="A97" s="86" t="s">
        <v>29</v>
      </c>
      <c r="B97" s="87" t="s">
        <v>30</v>
      </c>
      <c r="C97" s="84">
        <v>350000</v>
      </c>
      <c r="D97" s="43">
        <v>201777.3</v>
      </c>
      <c r="E97" s="51">
        <f t="shared" si="8"/>
        <v>0.57650657142857142</v>
      </c>
      <c r="F97" s="52">
        <f>C97-(D97/7*3)-D97</f>
        <v>61746.714285714319</v>
      </c>
      <c r="G97" s="78">
        <f t="shared" si="9"/>
        <v>466666.66666666669</v>
      </c>
      <c r="H97" s="78"/>
      <c r="I97" s="78"/>
      <c r="J97" s="78"/>
    </row>
    <row r="98" spans="1:10" s="52" customFormat="1" ht="15" hidden="1" customHeight="1" x14ac:dyDescent="0.25">
      <c r="A98" s="86" t="s">
        <v>11</v>
      </c>
      <c r="B98" s="87" t="s">
        <v>12</v>
      </c>
      <c r="C98" s="84">
        <v>80000</v>
      </c>
      <c r="D98" s="43">
        <v>42456.22</v>
      </c>
      <c r="E98" s="51">
        <f t="shared" si="8"/>
        <v>0.53070275</v>
      </c>
      <c r="G98" s="78">
        <f t="shared" si="9"/>
        <v>106666.66666666666</v>
      </c>
      <c r="H98" s="78"/>
      <c r="I98" s="78"/>
      <c r="J98" s="78"/>
    </row>
    <row r="99" spans="1:10" s="52" customFormat="1" ht="15" hidden="1" customHeight="1" x14ac:dyDescent="0.25">
      <c r="A99" s="86" t="s">
        <v>13</v>
      </c>
      <c r="B99" s="87" t="s">
        <v>14</v>
      </c>
      <c r="C99" s="84">
        <v>1000</v>
      </c>
      <c r="D99" s="43">
        <v>0</v>
      </c>
      <c r="E99" s="51">
        <f t="shared" si="8"/>
        <v>0</v>
      </c>
      <c r="G99" s="78">
        <f t="shared" si="9"/>
        <v>1333.3333333333335</v>
      </c>
      <c r="H99" s="78"/>
      <c r="I99" s="78"/>
      <c r="J99" s="78"/>
    </row>
    <row r="100" spans="1:10" s="52" customFormat="1" ht="15" hidden="1" customHeight="1" x14ac:dyDescent="0.25">
      <c r="A100" s="86" t="s">
        <v>15</v>
      </c>
      <c r="B100" s="87" t="s">
        <v>16</v>
      </c>
      <c r="C100" s="84">
        <v>12400</v>
      </c>
      <c r="D100" s="43">
        <v>5764.66</v>
      </c>
      <c r="E100" s="51">
        <f t="shared" si="8"/>
        <v>0.46489193548387098</v>
      </c>
      <c r="G100" s="78">
        <f t="shared" si="9"/>
        <v>16533.333333333336</v>
      </c>
      <c r="H100" s="78"/>
      <c r="I100" s="78"/>
      <c r="J100" s="78"/>
    </row>
    <row r="101" spans="1:10" s="52" customFormat="1" ht="15" hidden="1" customHeight="1" x14ac:dyDescent="0.25">
      <c r="A101" s="86" t="s">
        <v>17</v>
      </c>
      <c r="B101" s="87" t="s">
        <v>18</v>
      </c>
      <c r="C101" s="84">
        <v>160000</v>
      </c>
      <c r="D101" s="43">
        <v>80211.06</v>
      </c>
      <c r="E101" s="51">
        <f t="shared" si="8"/>
        <v>0.50131912499999998</v>
      </c>
      <c r="G101" s="78">
        <f t="shared" si="9"/>
        <v>213333.33333333331</v>
      </c>
      <c r="H101" s="78"/>
      <c r="I101" s="78"/>
      <c r="J101" s="78"/>
    </row>
    <row r="102" spans="1:10" s="52" customFormat="1" ht="15" hidden="1" customHeight="1" x14ac:dyDescent="0.25">
      <c r="A102" s="86" t="s">
        <v>19</v>
      </c>
      <c r="B102" s="87" t="s">
        <v>20</v>
      </c>
      <c r="C102" s="84">
        <v>345000</v>
      </c>
      <c r="D102" s="43">
        <v>203160.03</v>
      </c>
      <c r="E102" s="51">
        <f t="shared" si="8"/>
        <v>0.58886965217391307</v>
      </c>
      <c r="G102" s="78">
        <f t="shared" si="9"/>
        <v>460000</v>
      </c>
      <c r="H102" s="78"/>
      <c r="I102" s="78"/>
      <c r="J102" s="78"/>
    </row>
    <row r="103" spans="1:10" s="119" customFormat="1" ht="57" customHeight="1" x14ac:dyDescent="0.2">
      <c r="A103" s="49" t="s">
        <v>31</v>
      </c>
      <c r="B103" s="50" t="s">
        <v>32</v>
      </c>
      <c r="C103" s="45">
        <f>C104</f>
        <v>43050</v>
      </c>
      <c r="D103" s="45">
        <f>D104</f>
        <v>0</v>
      </c>
      <c r="E103" s="80">
        <f t="shared" si="8"/>
        <v>0</v>
      </c>
      <c r="G103" s="120">
        <f t="shared" si="9"/>
        <v>57400</v>
      </c>
      <c r="H103" s="120">
        <f>G103*1.16</f>
        <v>66584</v>
      </c>
      <c r="I103" s="120">
        <f t="shared" ref="I103:J111" si="10">(H103*0.05)+H103</f>
        <v>69913.2</v>
      </c>
      <c r="J103" s="120">
        <f t="shared" si="10"/>
        <v>73408.86</v>
      </c>
    </row>
    <row r="104" spans="1:10" s="117" customFormat="1" ht="30.75" customHeight="1" x14ac:dyDescent="0.2">
      <c r="A104" s="53" t="s">
        <v>21</v>
      </c>
      <c r="B104" s="54" t="s">
        <v>22</v>
      </c>
      <c r="C104" s="55">
        <v>43050</v>
      </c>
      <c r="D104" s="43"/>
      <c r="E104" s="51">
        <f t="shared" si="8"/>
        <v>0</v>
      </c>
      <c r="G104" s="118">
        <f t="shared" si="9"/>
        <v>57400</v>
      </c>
      <c r="H104" s="118">
        <f t="shared" ref="H104:J111" si="11">G104*1.16</f>
        <v>66584</v>
      </c>
      <c r="I104" s="118">
        <f t="shared" si="10"/>
        <v>69913.2</v>
      </c>
      <c r="J104" s="118">
        <f t="shared" ref="J104" si="12">(I104*0.05)+I104</f>
        <v>73408.86</v>
      </c>
    </row>
    <row r="105" spans="1:10" s="81" customFormat="1" ht="15" customHeight="1" x14ac:dyDescent="0.2">
      <c r="A105" s="49" t="s">
        <v>33</v>
      </c>
      <c r="B105" s="50" t="s">
        <v>34</v>
      </c>
      <c r="C105" s="45">
        <f>C106</f>
        <v>2210000</v>
      </c>
      <c r="D105" s="45">
        <f>D106</f>
        <v>0</v>
      </c>
      <c r="E105" s="80">
        <f t="shared" si="8"/>
        <v>0</v>
      </c>
      <c r="G105" s="79">
        <f t="shared" si="9"/>
        <v>2946666.666666667</v>
      </c>
      <c r="H105" s="79">
        <f t="shared" si="11"/>
        <v>3418133.3333333335</v>
      </c>
      <c r="I105" s="79">
        <f t="shared" si="10"/>
        <v>3589040</v>
      </c>
      <c r="J105" s="120">
        <f t="shared" ref="J105" si="13">(I105*0.05)+I105</f>
        <v>3768492</v>
      </c>
    </row>
    <row r="106" spans="1:10" s="52" customFormat="1" ht="15" customHeight="1" x14ac:dyDescent="0.25">
      <c r="A106" s="53" t="s">
        <v>35</v>
      </c>
      <c r="B106" s="54" t="s">
        <v>36</v>
      </c>
      <c r="C106" s="55">
        <v>2210000</v>
      </c>
      <c r="D106" s="43"/>
      <c r="E106" s="51">
        <f t="shared" si="8"/>
        <v>0</v>
      </c>
      <c r="G106" s="78">
        <f t="shared" si="9"/>
        <v>2946666.666666667</v>
      </c>
      <c r="H106" s="78">
        <f t="shared" si="11"/>
        <v>3418133.3333333335</v>
      </c>
      <c r="I106" s="78">
        <f t="shared" si="10"/>
        <v>3589040</v>
      </c>
      <c r="J106" s="118">
        <f t="shared" ref="J106" si="14">(I106*0.05)+I106</f>
        <v>3768492</v>
      </c>
    </row>
    <row r="107" spans="1:10" s="81" customFormat="1" ht="15" customHeight="1" x14ac:dyDescent="0.2">
      <c r="A107" s="49" t="s">
        <v>37</v>
      </c>
      <c r="B107" s="50" t="s">
        <v>38</v>
      </c>
      <c r="C107" s="45">
        <f>C108+C109</f>
        <v>161950</v>
      </c>
      <c r="D107" s="45">
        <f>D108+D109</f>
        <v>0</v>
      </c>
      <c r="E107" s="80">
        <f t="shared" si="8"/>
        <v>0</v>
      </c>
      <c r="G107" s="79">
        <f t="shared" si="9"/>
        <v>215933.33333333334</v>
      </c>
      <c r="H107" s="79">
        <f t="shared" si="11"/>
        <v>250482.66666666666</v>
      </c>
      <c r="I107" s="79">
        <f t="shared" si="10"/>
        <v>263006.8</v>
      </c>
      <c r="J107" s="120">
        <f t="shared" ref="J107" si="15">(I107*0.05)+I107</f>
        <v>276157.14</v>
      </c>
    </row>
    <row r="108" spans="1:10" s="52" customFormat="1" ht="15" customHeight="1" x14ac:dyDescent="0.25">
      <c r="A108" s="53" t="s">
        <v>11</v>
      </c>
      <c r="B108" s="54" t="s">
        <v>12</v>
      </c>
      <c r="C108" s="55">
        <v>159000</v>
      </c>
      <c r="D108" s="43"/>
      <c r="E108" s="51">
        <f t="shared" si="8"/>
        <v>0</v>
      </c>
      <c r="G108" s="78">
        <f t="shared" si="9"/>
        <v>212000</v>
      </c>
      <c r="H108" s="78">
        <f t="shared" si="11"/>
        <v>245919.99999999997</v>
      </c>
      <c r="I108" s="78">
        <f t="shared" si="10"/>
        <v>258215.99999999997</v>
      </c>
      <c r="J108" s="118">
        <f t="shared" ref="J108" si="16">(I108*0.05)+I108</f>
        <v>271126.8</v>
      </c>
    </row>
    <row r="109" spans="1:10" s="52" customFormat="1" ht="30" customHeight="1" x14ac:dyDescent="0.25">
      <c r="A109" s="53" t="s">
        <v>21</v>
      </c>
      <c r="B109" s="54" t="s">
        <v>22</v>
      </c>
      <c r="C109" s="55">
        <v>2950</v>
      </c>
      <c r="D109" s="43"/>
      <c r="E109" s="51">
        <f t="shared" si="8"/>
        <v>0</v>
      </c>
      <c r="G109" s="78">
        <f t="shared" si="9"/>
        <v>3933.333333333333</v>
      </c>
      <c r="H109" s="78">
        <f t="shared" si="11"/>
        <v>4562.6666666666661</v>
      </c>
      <c r="I109" s="78">
        <f t="shared" si="10"/>
        <v>4790.7999999999993</v>
      </c>
      <c r="J109" s="118">
        <f t="shared" ref="J109" si="17">(I109*0.05)+I109</f>
        <v>5030.3399999999992</v>
      </c>
    </row>
    <row r="110" spans="1:10" s="119" customFormat="1" ht="29.25" customHeight="1" x14ac:dyDescent="0.2">
      <c r="A110" s="49" t="s">
        <v>39</v>
      </c>
      <c r="B110" s="50" t="s">
        <v>40</v>
      </c>
      <c r="C110" s="45">
        <f>C111</f>
        <v>100000</v>
      </c>
      <c r="D110" s="45">
        <f>D111</f>
        <v>0</v>
      </c>
      <c r="E110" s="80">
        <f t="shared" si="8"/>
        <v>0</v>
      </c>
      <c r="G110" s="120">
        <f t="shared" si="9"/>
        <v>133333.33333333334</v>
      </c>
      <c r="H110" s="120">
        <f t="shared" si="11"/>
        <v>154666.66666666666</v>
      </c>
      <c r="I110" s="120">
        <f t="shared" si="10"/>
        <v>162400</v>
      </c>
      <c r="J110" s="120">
        <f t="shared" ref="J110" si="18">(I110*0.05)+I110</f>
        <v>170520</v>
      </c>
    </row>
    <row r="111" spans="1:10" s="52" customFormat="1" ht="30.75" customHeight="1" x14ac:dyDescent="0.25">
      <c r="A111" s="53" t="s">
        <v>41</v>
      </c>
      <c r="B111" s="54" t="s">
        <v>42</v>
      </c>
      <c r="C111" s="55">
        <v>100000</v>
      </c>
      <c r="D111" s="43">
        <v>0</v>
      </c>
      <c r="E111" s="51">
        <f t="shared" si="8"/>
        <v>0</v>
      </c>
      <c r="G111" s="78">
        <f t="shared" si="9"/>
        <v>133333.33333333334</v>
      </c>
      <c r="H111" s="78">
        <f t="shared" si="11"/>
        <v>154666.66666666666</v>
      </c>
      <c r="I111" s="78">
        <f t="shared" si="10"/>
        <v>162400</v>
      </c>
      <c r="J111" s="118">
        <f t="shared" ref="J111" si="19">(I111*0.05)+I111</f>
        <v>170520</v>
      </c>
    </row>
    <row r="112" spans="1:10" s="81" customFormat="1" ht="14.25" customHeight="1" x14ac:dyDescent="0.2">
      <c r="A112" s="49" t="s">
        <v>43</v>
      </c>
      <c r="B112" s="50" t="s">
        <v>44</v>
      </c>
      <c r="C112" s="45">
        <f>C113+C114+C115+C116+C117+C118</f>
        <v>1579900</v>
      </c>
      <c r="D112" s="45">
        <f>D113+D114+D115+D116+D117+D118</f>
        <v>1272574.8399999999</v>
      </c>
      <c r="E112" s="80">
        <f t="shared" si="8"/>
        <v>0.80547809355022459</v>
      </c>
      <c r="G112" s="79">
        <f t="shared" si="9"/>
        <v>2106533.333333333</v>
      </c>
      <c r="H112" s="113"/>
      <c r="I112" s="113"/>
      <c r="J112" s="113"/>
    </row>
    <row r="113" spans="1:10" s="52" customFormat="1" ht="15" customHeight="1" x14ac:dyDescent="0.25">
      <c r="A113" s="53" t="s">
        <v>5</v>
      </c>
      <c r="B113" s="54" t="s">
        <v>6</v>
      </c>
      <c r="C113" s="84">
        <v>1075890</v>
      </c>
      <c r="D113" s="43">
        <v>965821.07</v>
      </c>
      <c r="E113" s="51">
        <f t="shared" si="8"/>
        <v>0.89769499670040609</v>
      </c>
      <c r="G113" s="78">
        <f t="shared" si="9"/>
        <v>1434520</v>
      </c>
      <c r="H113" s="114"/>
      <c r="I113" s="114"/>
      <c r="J113" s="114"/>
    </row>
    <row r="114" spans="1:10" s="52" customFormat="1" ht="15" customHeight="1" x14ac:dyDescent="0.25">
      <c r="A114" s="53" t="s">
        <v>7</v>
      </c>
      <c r="B114" s="54" t="s">
        <v>8</v>
      </c>
      <c r="C114" s="84">
        <v>236940</v>
      </c>
      <c r="D114" s="43">
        <v>206009.60000000001</v>
      </c>
      <c r="E114" s="51">
        <f t="shared" si="8"/>
        <v>0.86945893475141389</v>
      </c>
      <c r="G114" s="78">
        <f t="shared" si="9"/>
        <v>315920</v>
      </c>
      <c r="H114" s="114"/>
      <c r="I114" s="114"/>
      <c r="J114" s="114"/>
    </row>
    <row r="115" spans="1:10" s="52" customFormat="1" ht="15" customHeight="1" x14ac:dyDescent="0.25">
      <c r="A115" s="53" t="s">
        <v>11</v>
      </c>
      <c r="B115" s="54" t="s">
        <v>12</v>
      </c>
      <c r="C115" s="84">
        <v>4270</v>
      </c>
      <c r="D115" s="43">
        <v>2257.06</v>
      </c>
      <c r="E115" s="51">
        <f t="shared" si="8"/>
        <v>0.52858548009367678</v>
      </c>
      <c r="G115" s="78">
        <f t="shared" si="9"/>
        <v>5693.3333333333339</v>
      </c>
      <c r="H115" s="114"/>
      <c r="I115" s="114"/>
      <c r="J115" s="114"/>
    </row>
    <row r="116" spans="1:10" s="52" customFormat="1" ht="15" customHeight="1" x14ac:dyDescent="0.25">
      <c r="A116" s="53" t="s">
        <v>15</v>
      </c>
      <c r="B116" s="54" t="s">
        <v>16</v>
      </c>
      <c r="C116" s="84">
        <v>2400</v>
      </c>
      <c r="D116" s="43">
        <v>986.63</v>
      </c>
      <c r="E116" s="51">
        <f t="shared" si="8"/>
        <v>0.41109583333333333</v>
      </c>
      <c r="G116" s="78">
        <f t="shared" si="9"/>
        <v>3200</v>
      </c>
      <c r="H116" s="114"/>
      <c r="I116" s="114"/>
      <c r="J116" s="114"/>
    </row>
    <row r="117" spans="1:10" s="52" customFormat="1" ht="15" customHeight="1" x14ac:dyDescent="0.25">
      <c r="A117" s="53" t="s">
        <v>17</v>
      </c>
      <c r="B117" s="54" t="s">
        <v>18</v>
      </c>
      <c r="C117" s="84">
        <v>110400</v>
      </c>
      <c r="D117" s="43">
        <v>0</v>
      </c>
      <c r="E117" s="51">
        <f t="shared" si="8"/>
        <v>0</v>
      </c>
      <c r="G117" s="78">
        <f t="shared" si="9"/>
        <v>147200</v>
      </c>
      <c r="H117" s="114"/>
      <c r="I117" s="114"/>
      <c r="J117" s="114"/>
    </row>
    <row r="118" spans="1:10" s="52" customFormat="1" ht="15" customHeight="1" x14ac:dyDescent="0.25">
      <c r="A118" s="53" t="s">
        <v>45</v>
      </c>
      <c r="B118" s="54" t="s">
        <v>46</v>
      </c>
      <c r="C118" s="84">
        <v>150000</v>
      </c>
      <c r="D118" s="43">
        <v>97500.479999999996</v>
      </c>
      <c r="E118" s="51">
        <f t="shared" si="8"/>
        <v>0.6500032</v>
      </c>
      <c r="G118" s="78">
        <f t="shared" si="9"/>
        <v>200000</v>
      </c>
      <c r="H118" s="114"/>
      <c r="I118" s="114"/>
      <c r="J118" s="114"/>
    </row>
    <row r="119" spans="1:10" s="81" customFormat="1" ht="15" customHeight="1" x14ac:dyDescent="0.2">
      <c r="A119" s="49" t="s">
        <v>47</v>
      </c>
      <c r="B119" s="50" t="s">
        <v>48</v>
      </c>
      <c r="C119" s="45">
        <f>C120+C121+C122</f>
        <v>1109030</v>
      </c>
      <c r="D119" s="45">
        <f>D120+D121+D122</f>
        <v>0</v>
      </c>
      <c r="E119" s="80">
        <f t="shared" si="8"/>
        <v>0</v>
      </c>
      <c r="G119" s="79">
        <f t="shared" si="9"/>
        <v>1478706.6666666667</v>
      </c>
      <c r="H119" s="79">
        <f>G119*1.16</f>
        <v>1715299.7333333334</v>
      </c>
      <c r="I119" s="79">
        <f t="shared" ref="I119:J148" si="20">(H119*0.05)+H119</f>
        <v>1801064.72</v>
      </c>
      <c r="J119" s="120">
        <f t="shared" si="20"/>
        <v>1891117.956</v>
      </c>
    </row>
    <row r="120" spans="1:10" s="52" customFormat="1" ht="15" customHeight="1" x14ac:dyDescent="0.25">
      <c r="A120" s="53" t="s">
        <v>9</v>
      </c>
      <c r="B120" s="54" t="s">
        <v>10</v>
      </c>
      <c r="C120" s="84">
        <v>411030</v>
      </c>
      <c r="D120" s="43"/>
      <c r="E120" s="51">
        <f t="shared" si="8"/>
        <v>0</v>
      </c>
      <c r="G120" s="78">
        <f t="shared" si="9"/>
        <v>548040</v>
      </c>
      <c r="H120" s="78">
        <f t="shared" ref="H120:J148" si="21">G120*1.16</f>
        <v>635726.39999999991</v>
      </c>
      <c r="I120" s="78">
        <f t="shared" si="20"/>
        <v>667512.71999999986</v>
      </c>
      <c r="J120" s="118">
        <f t="shared" ref="J120" si="22">(I120*0.05)+I120</f>
        <v>700888.3559999998</v>
      </c>
    </row>
    <row r="121" spans="1:10" s="52" customFormat="1" ht="15" customHeight="1" x14ac:dyDescent="0.25">
      <c r="A121" s="53" t="s">
        <v>11</v>
      </c>
      <c r="B121" s="54" t="s">
        <v>12</v>
      </c>
      <c r="C121" s="84">
        <v>23000</v>
      </c>
      <c r="D121" s="43"/>
      <c r="E121" s="51">
        <f t="shared" si="8"/>
        <v>0</v>
      </c>
      <c r="G121" s="78">
        <f t="shared" si="9"/>
        <v>30666.666666666668</v>
      </c>
      <c r="H121" s="78">
        <f t="shared" si="21"/>
        <v>35573.333333333336</v>
      </c>
      <c r="I121" s="78">
        <f t="shared" si="20"/>
        <v>37352</v>
      </c>
      <c r="J121" s="118">
        <f t="shared" ref="J121" si="23">(I121*0.05)+I121</f>
        <v>39219.599999999999</v>
      </c>
    </row>
    <row r="122" spans="1:10" s="52" customFormat="1" ht="28.5" customHeight="1" x14ac:dyDescent="0.25">
      <c r="A122" s="53" t="s">
        <v>21</v>
      </c>
      <c r="B122" s="54" t="s">
        <v>22</v>
      </c>
      <c r="C122" s="84">
        <v>675000</v>
      </c>
      <c r="D122" s="43"/>
      <c r="E122" s="51">
        <f t="shared" si="8"/>
        <v>0</v>
      </c>
      <c r="G122" s="78">
        <f t="shared" si="9"/>
        <v>900000</v>
      </c>
      <c r="H122" s="78">
        <f t="shared" si="21"/>
        <v>1043999.9999999999</v>
      </c>
      <c r="I122" s="78">
        <f t="shared" si="20"/>
        <v>1096200</v>
      </c>
      <c r="J122" s="118">
        <f t="shared" ref="J122" si="24">(I122*0.05)+I122</f>
        <v>1151010</v>
      </c>
    </row>
    <row r="123" spans="1:10" s="81" customFormat="1" ht="30" customHeight="1" x14ac:dyDescent="0.2">
      <c r="A123" s="49" t="s">
        <v>49</v>
      </c>
      <c r="B123" s="50" t="s">
        <v>50</v>
      </c>
      <c r="C123" s="45">
        <f>C124</f>
        <v>140000</v>
      </c>
      <c r="D123" s="45">
        <f>D124</f>
        <v>0</v>
      </c>
      <c r="E123" s="80">
        <f t="shared" si="8"/>
        <v>0</v>
      </c>
      <c r="G123" s="79">
        <f t="shared" si="9"/>
        <v>186666.66666666666</v>
      </c>
      <c r="H123" s="79">
        <f t="shared" si="21"/>
        <v>216533.33333333331</v>
      </c>
      <c r="I123" s="79">
        <f t="shared" si="20"/>
        <v>227359.99999999997</v>
      </c>
      <c r="J123" s="120">
        <f t="shared" ref="J123" si="25">(I123*0.05)+I123</f>
        <v>238727.99999999997</v>
      </c>
    </row>
    <row r="124" spans="1:10" s="52" customFormat="1" ht="28.5" customHeight="1" x14ac:dyDescent="0.25">
      <c r="A124" s="53" t="s">
        <v>21</v>
      </c>
      <c r="B124" s="54" t="s">
        <v>22</v>
      </c>
      <c r="C124" s="55">
        <v>140000</v>
      </c>
      <c r="D124" s="43"/>
      <c r="E124" s="51">
        <f t="shared" si="8"/>
        <v>0</v>
      </c>
      <c r="G124" s="78">
        <f t="shared" si="9"/>
        <v>186666.66666666666</v>
      </c>
      <c r="H124" s="78">
        <f t="shared" si="21"/>
        <v>216533.33333333331</v>
      </c>
      <c r="I124" s="78">
        <f t="shared" si="20"/>
        <v>227359.99999999997</v>
      </c>
      <c r="J124" s="118">
        <f t="shared" ref="J124" si="26">(I124*0.05)+I124</f>
        <v>238727.99999999997</v>
      </c>
    </row>
    <row r="125" spans="1:10" s="81" customFormat="1" ht="29.25" customHeight="1" x14ac:dyDescent="0.2">
      <c r="A125" s="49" t="s">
        <v>51</v>
      </c>
      <c r="B125" s="50" t="s">
        <v>52</v>
      </c>
      <c r="C125" s="45">
        <f>C126+C127</f>
        <v>1429529</v>
      </c>
      <c r="D125" s="45">
        <f>D126+D127</f>
        <v>814402.1</v>
      </c>
      <c r="E125" s="80">
        <f t="shared" si="8"/>
        <v>0.56969960035788014</v>
      </c>
      <c r="G125" s="79">
        <f t="shared" si="9"/>
        <v>1906038.6666666667</v>
      </c>
      <c r="H125" s="79">
        <f t="shared" si="21"/>
        <v>2211004.853333333</v>
      </c>
      <c r="I125" s="79">
        <f t="shared" si="20"/>
        <v>2321555.0959999999</v>
      </c>
      <c r="J125" s="120">
        <f t="shared" ref="J125" si="27">(I125*0.05)+I125</f>
        <v>2437632.8508000001</v>
      </c>
    </row>
    <row r="126" spans="1:10" s="52" customFormat="1" ht="15" customHeight="1" x14ac:dyDescent="0.25">
      <c r="A126" s="53" t="s">
        <v>9</v>
      </c>
      <c r="B126" s="54" t="s">
        <v>10</v>
      </c>
      <c r="C126" s="84">
        <v>340000</v>
      </c>
      <c r="D126" s="43"/>
      <c r="E126" s="51">
        <f t="shared" si="8"/>
        <v>0</v>
      </c>
      <c r="G126" s="78">
        <f t="shared" si="9"/>
        <v>453333.33333333337</v>
      </c>
      <c r="H126" s="78">
        <f t="shared" si="21"/>
        <v>525866.66666666663</v>
      </c>
      <c r="I126" s="78">
        <f t="shared" si="20"/>
        <v>552160</v>
      </c>
      <c r="J126" s="118">
        <f t="shared" ref="J126" si="28">(I126*0.05)+I126</f>
        <v>579768</v>
      </c>
    </row>
    <row r="127" spans="1:10" s="52" customFormat="1" ht="31.5" customHeight="1" x14ac:dyDescent="0.25">
      <c r="A127" s="53" t="s">
        <v>41</v>
      </c>
      <c r="B127" s="54" t="s">
        <v>92</v>
      </c>
      <c r="C127" s="84">
        <v>1089529</v>
      </c>
      <c r="D127" s="43">
        <v>814402.1</v>
      </c>
      <c r="E127" s="51">
        <f t="shared" si="8"/>
        <v>0.74748088394159307</v>
      </c>
      <c r="G127" s="78">
        <f t="shared" si="9"/>
        <v>1452705.3333333335</v>
      </c>
      <c r="H127" s="78">
        <f t="shared" si="21"/>
        <v>1685138.1866666668</v>
      </c>
      <c r="I127" s="78">
        <f t="shared" si="20"/>
        <v>1769395.0960000001</v>
      </c>
      <c r="J127" s="118">
        <f t="shared" ref="J127" si="29">(I127*0.05)+I127</f>
        <v>1857864.8508000001</v>
      </c>
    </row>
    <row r="128" spans="1:10" s="81" customFormat="1" ht="27.75" customHeight="1" x14ac:dyDescent="0.2">
      <c r="A128" s="49" t="s">
        <v>53</v>
      </c>
      <c r="B128" s="50" t="s">
        <v>54</v>
      </c>
      <c r="C128" s="45">
        <f>C129+C130+C131</f>
        <v>7125300</v>
      </c>
      <c r="D128" s="45">
        <f>D129+D130+D131</f>
        <v>6907124.0499999998</v>
      </c>
      <c r="E128" s="80">
        <f t="shared" si="8"/>
        <v>0.96938010329389634</v>
      </c>
      <c r="G128" s="79">
        <f t="shared" si="9"/>
        <v>9500400</v>
      </c>
      <c r="H128" s="79">
        <f t="shared" si="21"/>
        <v>11020464</v>
      </c>
      <c r="I128" s="79">
        <f t="shared" si="20"/>
        <v>11571487.199999999</v>
      </c>
      <c r="J128" s="120">
        <f t="shared" ref="J128" si="30">(I128*0.05)+I128</f>
        <v>12150061.559999999</v>
      </c>
    </row>
    <row r="129" spans="1:11" s="52" customFormat="1" ht="30" customHeight="1" x14ac:dyDescent="0.25">
      <c r="A129" s="53" t="s">
        <v>41</v>
      </c>
      <c r="B129" s="28" t="s">
        <v>93</v>
      </c>
      <c r="C129" s="84">
        <v>4505600</v>
      </c>
      <c r="D129" s="43">
        <v>4505600</v>
      </c>
      <c r="E129" s="51">
        <f t="shared" si="8"/>
        <v>1</v>
      </c>
      <c r="G129" s="78">
        <f t="shared" si="9"/>
        <v>6007466.666666667</v>
      </c>
      <c r="H129" s="78">
        <f t="shared" si="21"/>
        <v>6968661.333333333</v>
      </c>
      <c r="I129" s="78">
        <f t="shared" si="20"/>
        <v>7317094.3999999994</v>
      </c>
      <c r="J129" s="118">
        <f t="shared" ref="J129" si="31">(I129*0.05)+I129</f>
        <v>7682949.1199999992</v>
      </c>
    </row>
    <row r="130" spans="1:11" s="52" customFormat="1" ht="30" customHeight="1" x14ac:dyDescent="0.25">
      <c r="A130" s="53" t="s">
        <v>41</v>
      </c>
      <c r="B130" s="28" t="s">
        <v>94</v>
      </c>
      <c r="C130" s="84">
        <v>2607700</v>
      </c>
      <c r="D130" s="43">
        <v>2389524.0499999998</v>
      </c>
      <c r="E130" s="51">
        <f t="shared" si="8"/>
        <v>0.91633395329217315</v>
      </c>
      <c r="G130" s="78">
        <f t="shared" si="9"/>
        <v>3476933.333333333</v>
      </c>
      <c r="H130" s="78">
        <f t="shared" si="21"/>
        <v>4033242.666666666</v>
      </c>
      <c r="I130" s="78">
        <f t="shared" si="20"/>
        <v>4234904.7999999989</v>
      </c>
      <c r="J130" s="118">
        <f t="shared" ref="J130" si="32">(I130*0.05)+I130</f>
        <v>4446650.0399999991</v>
      </c>
    </row>
    <row r="131" spans="1:11" s="52" customFormat="1" ht="30" customHeight="1" x14ac:dyDescent="0.25">
      <c r="A131" s="53" t="s">
        <v>41</v>
      </c>
      <c r="B131" s="28" t="s">
        <v>95</v>
      </c>
      <c r="C131" s="84">
        <v>12000</v>
      </c>
      <c r="D131" s="43">
        <v>12000</v>
      </c>
      <c r="E131" s="51">
        <f t="shared" si="8"/>
        <v>1</v>
      </c>
      <c r="G131" s="78">
        <f t="shared" si="9"/>
        <v>16000</v>
      </c>
      <c r="H131" s="78">
        <f t="shared" si="21"/>
        <v>18560</v>
      </c>
      <c r="I131" s="78">
        <f t="shared" si="20"/>
        <v>19488</v>
      </c>
      <c r="J131" s="118">
        <f t="shared" ref="J131" si="33">(I131*0.05)+I131</f>
        <v>20462.400000000001</v>
      </c>
    </row>
    <row r="132" spans="1:11" s="81" customFormat="1" ht="28.5" customHeight="1" x14ac:dyDescent="0.25">
      <c r="A132" s="49" t="s">
        <v>55</v>
      </c>
      <c r="B132" s="50" t="s">
        <v>56</v>
      </c>
      <c r="C132" s="45">
        <f>C133</f>
        <v>810000</v>
      </c>
      <c r="D132" s="45">
        <f>D133</f>
        <v>440212.44</v>
      </c>
      <c r="E132" s="80">
        <f t="shared" si="8"/>
        <v>0.54347214814814815</v>
      </c>
      <c r="G132" s="79">
        <f t="shared" si="9"/>
        <v>1080000</v>
      </c>
      <c r="H132" s="79">
        <f t="shared" si="21"/>
        <v>1252800</v>
      </c>
      <c r="I132" s="79">
        <f t="shared" si="20"/>
        <v>1315440</v>
      </c>
      <c r="J132" s="120">
        <f t="shared" ref="J132" si="34">(I132*0.05)+I132</f>
        <v>1381212</v>
      </c>
      <c r="K132" s="52"/>
    </row>
    <row r="133" spans="1:11" s="52" customFormat="1" ht="31.5" customHeight="1" x14ac:dyDescent="0.25">
      <c r="A133" s="53" t="s">
        <v>41</v>
      </c>
      <c r="B133" s="54" t="s">
        <v>42</v>
      </c>
      <c r="C133" s="55">
        <v>810000</v>
      </c>
      <c r="D133" s="43">
        <v>440212.44</v>
      </c>
      <c r="E133" s="51">
        <f t="shared" ref="E133:E149" si="35">D133/C133</f>
        <v>0.54347214814814815</v>
      </c>
      <c r="G133" s="78">
        <f t="shared" si="9"/>
        <v>1080000</v>
      </c>
      <c r="H133" s="78">
        <f t="shared" si="21"/>
        <v>1252800</v>
      </c>
      <c r="I133" s="78">
        <f t="shared" si="20"/>
        <v>1315440</v>
      </c>
      <c r="J133" s="118">
        <f t="shared" ref="J133" si="36">(I133*0.05)+I133</f>
        <v>1381212</v>
      </c>
    </row>
    <row r="134" spans="1:11" s="81" customFormat="1" ht="15.75" customHeight="1" x14ac:dyDescent="0.2">
      <c r="A134" s="49" t="s">
        <v>57</v>
      </c>
      <c r="B134" s="50" t="s">
        <v>58</v>
      </c>
      <c r="C134" s="45">
        <f>C135+C136+C137</f>
        <v>15764300</v>
      </c>
      <c r="D134" s="45">
        <f>D135+D136+D137</f>
        <v>11242078.99</v>
      </c>
      <c r="E134" s="80">
        <f t="shared" si="35"/>
        <v>0.71313531143152564</v>
      </c>
      <c r="G134" s="79">
        <f t="shared" ref="G134:G149" si="37">C134/9*12</f>
        <v>21019066.666666668</v>
      </c>
      <c r="H134" s="79">
        <f>H135+H136+H137</f>
        <v>24142117.333333332</v>
      </c>
      <c r="I134" s="79">
        <f>I135+I136+I137</f>
        <v>25437223.199999999</v>
      </c>
      <c r="J134" s="79">
        <f>J135+J136+J137</f>
        <v>26732624.359999999</v>
      </c>
    </row>
    <row r="135" spans="1:11" s="111" customFormat="1" ht="15" customHeight="1" x14ac:dyDescent="0.25">
      <c r="A135" s="106" t="s">
        <v>17</v>
      </c>
      <c r="B135" s="107" t="s">
        <v>18</v>
      </c>
      <c r="C135" s="108">
        <v>3000000</v>
      </c>
      <c r="D135" s="109"/>
      <c r="E135" s="110">
        <f t="shared" si="35"/>
        <v>0</v>
      </c>
      <c r="G135" s="112">
        <f t="shared" si="37"/>
        <v>4000000</v>
      </c>
      <c r="H135" s="112">
        <f>G135*1.1</f>
        <v>4400000</v>
      </c>
      <c r="I135" s="112">
        <f>H135*1.07</f>
        <v>4708000</v>
      </c>
      <c r="J135" s="112">
        <f>I135*1.055</f>
        <v>4966940</v>
      </c>
    </row>
    <row r="136" spans="1:11" s="52" customFormat="1" ht="30" customHeight="1" x14ac:dyDescent="0.25">
      <c r="A136" s="53" t="s">
        <v>41</v>
      </c>
      <c r="B136" s="54" t="s">
        <v>84</v>
      </c>
      <c r="C136" s="84">
        <v>12414300</v>
      </c>
      <c r="D136" s="43">
        <v>10896114.99</v>
      </c>
      <c r="E136" s="51">
        <f t="shared" si="35"/>
        <v>0.87770675672410048</v>
      </c>
      <c r="G136" s="78">
        <f t="shared" si="37"/>
        <v>16552400</v>
      </c>
      <c r="H136" s="78">
        <f t="shared" si="21"/>
        <v>19200784</v>
      </c>
      <c r="I136" s="78">
        <f t="shared" si="20"/>
        <v>20160823.199999999</v>
      </c>
      <c r="J136" s="78">
        <f t="shared" si="20"/>
        <v>21168864.359999999</v>
      </c>
    </row>
    <row r="137" spans="1:11" s="52" customFormat="1" ht="30" customHeight="1" x14ac:dyDescent="0.25">
      <c r="A137" s="53" t="s">
        <v>41</v>
      </c>
      <c r="B137" s="54" t="s">
        <v>85</v>
      </c>
      <c r="C137" s="84">
        <v>350000</v>
      </c>
      <c r="D137" s="43">
        <v>345964</v>
      </c>
      <c r="E137" s="51">
        <f t="shared" si="35"/>
        <v>0.98846857142857147</v>
      </c>
      <c r="G137" s="78">
        <f t="shared" si="37"/>
        <v>466666.66666666669</v>
      </c>
      <c r="H137" s="78">
        <f t="shared" si="21"/>
        <v>541333.33333333337</v>
      </c>
      <c r="I137" s="78">
        <f t="shared" si="20"/>
        <v>568400</v>
      </c>
      <c r="J137" s="78">
        <f t="shared" ref="J137" si="38">(I137*0.05)+I137</f>
        <v>596820</v>
      </c>
    </row>
    <row r="138" spans="1:11" s="81" customFormat="1" ht="15" customHeight="1" x14ac:dyDescent="0.2">
      <c r="A138" s="49" t="s">
        <v>59</v>
      </c>
      <c r="B138" s="50" t="s">
        <v>60</v>
      </c>
      <c r="C138" s="45">
        <f>C139</f>
        <v>10000</v>
      </c>
      <c r="D138" s="45">
        <f>D139</f>
        <v>0</v>
      </c>
      <c r="E138" s="80">
        <f t="shared" si="35"/>
        <v>0</v>
      </c>
      <c r="G138" s="79">
        <f t="shared" si="37"/>
        <v>13333.333333333332</v>
      </c>
      <c r="H138" s="79">
        <f t="shared" si="21"/>
        <v>15466.666666666664</v>
      </c>
      <c r="I138" s="79">
        <f t="shared" si="20"/>
        <v>16239.999999999998</v>
      </c>
      <c r="J138" s="79">
        <f t="shared" ref="J138" si="39">(I138*0.05)+I138</f>
        <v>17052</v>
      </c>
    </row>
    <row r="139" spans="1:11" s="52" customFormat="1" ht="31.5" customHeight="1" x14ac:dyDescent="0.25">
      <c r="A139" s="53" t="s">
        <v>41</v>
      </c>
      <c r="B139" s="54" t="s">
        <v>42</v>
      </c>
      <c r="C139" s="55">
        <v>10000</v>
      </c>
      <c r="D139" s="43">
        <v>0</v>
      </c>
      <c r="E139" s="51">
        <f t="shared" si="35"/>
        <v>0</v>
      </c>
      <c r="G139" s="78">
        <f t="shared" si="37"/>
        <v>13333.333333333332</v>
      </c>
      <c r="H139" s="78">
        <f t="shared" si="21"/>
        <v>15466.666666666664</v>
      </c>
      <c r="I139" s="78">
        <f t="shared" si="20"/>
        <v>16239.999999999998</v>
      </c>
      <c r="J139" s="78">
        <f t="shared" ref="J139" si="40">(I139*0.05)+I139</f>
        <v>17052</v>
      </c>
    </row>
    <row r="140" spans="1:11" s="81" customFormat="1" ht="15" customHeight="1" x14ac:dyDescent="0.2">
      <c r="A140" s="49" t="s">
        <v>61</v>
      </c>
      <c r="B140" s="50" t="s">
        <v>62</v>
      </c>
      <c r="C140" s="45">
        <f>C141</f>
        <v>655000</v>
      </c>
      <c r="D140" s="45">
        <f>D141</f>
        <v>488888.62</v>
      </c>
      <c r="E140" s="80">
        <f t="shared" si="35"/>
        <v>0.74639483969465648</v>
      </c>
      <c r="G140" s="79">
        <f t="shared" si="37"/>
        <v>873333.33333333337</v>
      </c>
      <c r="H140" s="79">
        <f t="shared" si="21"/>
        <v>1013066.6666666666</v>
      </c>
      <c r="I140" s="79">
        <f t="shared" si="20"/>
        <v>1063720</v>
      </c>
      <c r="J140" s="79">
        <f t="shared" ref="J140" si="41">(I140*0.05)+I140</f>
        <v>1116906</v>
      </c>
    </row>
    <row r="141" spans="1:11" s="52" customFormat="1" ht="31.5" customHeight="1" x14ac:dyDescent="0.25">
      <c r="A141" s="53" t="s">
        <v>41</v>
      </c>
      <c r="B141" s="54" t="s">
        <v>42</v>
      </c>
      <c r="C141" s="55">
        <v>655000</v>
      </c>
      <c r="D141" s="43">
        <v>488888.62</v>
      </c>
      <c r="E141" s="51">
        <f t="shared" si="35"/>
        <v>0.74639483969465648</v>
      </c>
      <c r="G141" s="78">
        <f t="shared" si="37"/>
        <v>873333.33333333337</v>
      </c>
      <c r="H141" s="78">
        <f t="shared" si="21"/>
        <v>1013066.6666666666</v>
      </c>
      <c r="I141" s="78">
        <f t="shared" si="20"/>
        <v>1063720</v>
      </c>
      <c r="J141" s="78">
        <f t="shared" ref="J141" si="42">(I141*0.05)+I141</f>
        <v>1116906</v>
      </c>
    </row>
    <row r="142" spans="1:11" s="81" customFormat="1" ht="15" customHeight="1" x14ac:dyDescent="0.2">
      <c r="A142" s="49" t="s">
        <v>63</v>
      </c>
      <c r="B142" s="50" t="s">
        <v>64</v>
      </c>
      <c r="C142" s="45">
        <f>C143</f>
        <v>64654</v>
      </c>
      <c r="D142" s="45">
        <f>D143</f>
        <v>0</v>
      </c>
      <c r="E142" s="80">
        <f t="shared" si="35"/>
        <v>0</v>
      </c>
      <c r="G142" s="79">
        <f t="shared" si="37"/>
        <v>86205.333333333328</v>
      </c>
      <c r="H142" s="79">
        <f t="shared" si="21"/>
        <v>99998.186666666661</v>
      </c>
      <c r="I142" s="79">
        <f t="shared" si="20"/>
        <v>104998.09599999999</v>
      </c>
      <c r="J142" s="79">
        <f t="shared" ref="J142" si="43">(I142*0.05)+I142</f>
        <v>110248.00079999999</v>
      </c>
    </row>
    <row r="143" spans="1:11" s="52" customFormat="1" ht="15" customHeight="1" x14ac:dyDescent="0.25">
      <c r="A143" s="53" t="s">
        <v>9</v>
      </c>
      <c r="B143" s="54" t="s">
        <v>10</v>
      </c>
      <c r="C143" s="55">
        <v>64654</v>
      </c>
      <c r="D143" s="43"/>
      <c r="E143" s="51">
        <f t="shared" si="35"/>
        <v>0</v>
      </c>
      <c r="G143" s="78">
        <f t="shared" si="37"/>
        <v>86205.333333333328</v>
      </c>
      <c r="H143" s="78">
        <f t="shared" si="21"/>
        <v>99998.186666666661</v>
      </c>
      <c r="I143" s="78">
        <f t="shared" si="20"/>
        <v>104998.09599999999</v>
      </c>
      <c r="J143" s="78">
        <f t="shared" ref="J143" si="44">(I143*0.05)+I143</f>
        <v>110248.00079999999</v>
      </c>
    </row>
    <row r="144" spans="1:11" s="81" customFormat="1" ht="15" customHeight="1" x14ac:dyDescent="0.2">
      <c r="A144" s="49" t="s">
        <v>65</v>
      </c>
      <c r="B144" s="50" t="s">
        <v>38</v>
      </c>
      <c r="C144" s="45">
        <f>C145+C146+C147+C148</f>
        <v>3076700</v>
      </c>
      <c r="D144" s="45">
        <f>D145+D146+D147+D148</f>
        <v>1081108</v>
      </c>
      <c r="E144" s="80">
        <f t="shared" si="35"/>
        <v>0.35138557545422044</v>
      </c>
      <c r="G144" s="79">
        <f t="shared" si="37"/>
        <v>4102266.666666667</v>
      </c>
      <c r="H144" s="79">
        <f t="shared" si="21"/>
        <v>4758629.333333333</v>
      </c>
      <c r="I144" s="79">
        <f t="shared" si="20"/>
        <v>4996560.8</v>
      </c>
      <c r="J144" s="79">
        <f t="shared" ref="J144" si="45">(I144*0.05)+I144</f>
        <v>5246388.84</v>
      </c>
    </row>
    <row r="145" spans="1:10" s="52" customFormat="1" ht="15" customHeight="1" x14ac:dyDescent="0.25">
      <c r="A145" s="53" t="s">
        <v>9</v>
      </c>
      <c r="B145" s="54" t="s">
        <v>10</v>
      </c>
      <c r="C145" s="84">
        <v>550000</v>
      </c>
      <c r="D145" s="43"/>
      <c r="E145" s="51">
        <f t="shared" si="35"/>
        <v>0</v>
      </c>
      <c r="G145" s="78">
        <f t="shared" si="37"/>
        <v>733333.33333333326</v>
      </c>
      <c r="H145" s="78">
        <f t="shared" si="21"/>
        <v>850666.66666666651</v>
      </c>
      <c r="I145" s="78">
        <f t="shared" si="20"/>
        <v>893199.99999999988</v>
      </c>
      <c r="J145" s="78">
        <f t="shared" ref="J145" si="46">(I145*0.05)+I145</f>
        <v>937859.99999999988</v>
      </c>
    </row>
    <row r="146" spans="1:10" s="52" customFormat="1" ht="15" customHeight="1" x14ac:dyDescent="0.25">
      <c r="A146" s="53" t="s">
        <v>11</v>
      </c>
      <c r="B146" s="54" t="s">
        <v>12</v>
      </c>
      <c r="C146" s="84">
        <v>926700</v>
      </c>
      <c r="D146" s="43"/>
      <c r="E146" s="51">
        <f t="shared" si="35"/>
        <v>0</v>
      </c>
      <c r="G146" s="78">
        <f t="shared" si="37"/>
        <v>1235600</v>
      </c>
      <c r="H146" s="78">
        <f t="shared" si="21"/>
        <v>1433296</v>
      </c>
      <c r="I146" s="78">
        <f t="shared" si="20"/>
        <v>1504960.8</v>
      </c>
      <c r="J146" s="78">
        <f t="shared" ref="J146" si="47">(I146*0.05)+I146</f>
        <v>1580208.84</v>
      </c>
    </row>
    <row r="147" spans="1:10" s="52" customFormat="1" ht="30.75" customHeight="1" x14ac:dyDescent="0.25">
      <c r="A147" s="53" t="s">
        <v>21</v>
      </c>
      <c r="B147" s="54" t="s">
        <v>22</v>
      </c>
      <c r="C147" s="84">
        <v>200000</v>
      </c>
      <c r="D147" s="43"/>
      <c r="E147" s="51">
        <f t="shared" si="35"/>
        <v>0</v>
      </c>
      <c r="G147" s="78">
        <f t="shared" si="37"/>
        <v>266666.66666666669</v>
      </c>
      <c r="H147" s="78">
        <f t="shared" si="21"/>
        <v>309333.33333333331</v>
      </c>
      <c r="I147" s="78">
        <f t="shared" si="20"/>
        <v>324800</v>
      </c>
      <c r="J147" s="78">
        <f t="shared" ref="J147" si="48">(I147*0.05)+I147</f>
        <v>341040</v>
      </c>
    </row>
    <row r="148" spans="1:10" s="52" customFormat="1" ht="30.75" customHeight="1" x14ac:dyDescent="0.25">
      <c r="A148" s="53" t="s">
        <v>41</v>
      </c>
      <c r="B148" s="54" t="s">
        <v>86</v>
      </c>
      <c r="C148" s="84">
        <v>1400000</v>
      </c>
      <c r="D148" s="43">
        <v>1081108</v>
      </c>
      <c r="E148" s="51">
        <f t="shared" si="35"/>
        <v>0.77222000000000002</v>
      </c>
      <c r="G148" s="78">
        <f t="shared" si="37"/>
        <v>1866666.6666666667</v>
      </c>
      <c r="H148" s="78">
        <f t="shared" si="21"/>
        <v>2165333.3333333335</v>
      </c>
      <c r="I148" s="78">
        <f t="shared" si="20"/>
        <v>2273600</v>
      </c>
      <c r="J148" s="78">
        <f t="shared" ref="J148" si="49">(I148*0.05)+I148</f>
        <v>2387280</v>
      </c>
    </row>
    <row r="149" spans="1:10" s="104" customFormat="1" ht="17.25" customHeight="1" x14ac:dyDescent="0.3">
      <c r="A149" s="100" t="s">
        <v>66</v>
      </c>
      <c r="B149" s="101" t="s">
        <v>67</v>
      </c>
      <c r="C149" s="102">
        <f>C4+C15+C103+C105+C107+C110+C112+C119+C123+C125+C128+C132+C134+C138+C140+C142+C144</f>
        <v>82233760</v>
      </c>
      <c r="D149" s="102">
        <f>D4+D15+D103+D105+D107+D110+D112+D119+D123+D125+D128+D132+D134+D138+D140+D142+D144</f>
        <v>46382305.25</v>
      </c>
      <c r="E149" s="103">
        <f t="shared" si="35"/>
        <v>0.56402997078085693</v>
      </c>
      <c r="F149" s="104">
        <f>SUM(F31:F148)</f>
        <v>716633.35142857139</v>
      </c>
      <c r="G149" s="105">
        <f t="shared" si="37"/>
        <v>109645013.33333333</v>
      </c>
      <c r="H149" s="105"/>
      <c r="I149" s="105"/>
      <c r="J149" s="105"/>
    </row>
    <row r="150" spans="1:10" s="93" customFormat="1" ht="15.75" x14ac:dyDescent="0.25">
      <c r="A150" s="90"/>
      <c r="B150" s="90"/>
      <c r="C150" s="91"/>
      <c r="D150" s="91"/>
      <c r="E150" s="92"/>
      <c r="G150" s="94"/>
      <c r="H150" s="94"/>
      <c r="I150" s="94"/>
      <c r="J150" s="94"/>
    </row>
    <row r="151" spans="1:10" s="48" customFormat="1" ht="17.25" customHeight="1" x14ac:dyDescent="0.25">
      <c r="A151" s="95" t="s">
        <v>68</v>
      </c>
      <c r="B151" s="95"/>
      <c r="C151" s="96" t="s">
        <v>87</v>
      </c>
      <c r="D151" s="96"/>
      <c r="E151" s="97"/>
      <c r="G151" s="98"/>
      <c r="H151" s="98"/>
      <c r="I151" s="98"/>
      <c r="J151" s="98"/>
    </row>
  </sheetData>
  <mergeCells count="6">
    <mergeCell ref="A1:E1"/>
    <mergeCell ref="A2:E2"/>
    <mergeCell ref="A150:B150"/>
    <mergeCell ref="C150:D150"/>
    <mergeCell ref="A151:B151"/>
    <mergeCell ref="C151:D151"/>
  </mergeCells>
  <pageMargins left="0.25" right="0.30694444444444446" top="0.25" bottom="0.25" header="0.3" footer="0.3"/>
  <pageSetup paperSize="9" scale="90" fitToHeight="100" orientation="landscape" r:id="rId1"/>
  <rowBreaks count="2" manualBreakCount="2">
    <brk id="108" max="10" man="1"/>
    <brk id="1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повна ДНЗ </vt:lpstr>
      <vt:lpstr>скор</vt:lpstr>
      <vt:lpstr>ДНЗ </vt:lpstr>
      <vt:lpstr>2018 для БЗ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2017-11-01T11:48:24Z</cp:lastPrinted>
  <dcterms:created xsi:type="dcterms:W3CDTF">2017-10-05T06:36:52Z</dcterms:created>
  <dcterms:modified xsi:type="dcterms:W3CDTF">2017-11-01T11:48:32Z</dcterms:modified>
</cp:coreProperties>
</file>