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135" windowWidth="20115" windowHeight="10545"/>
  </bookViews>
  <sheets>
    <sheet name="14 12 осн (2)" sheetId="7" r:id="rId1"/>
  </sheets>
  <definedNames>
    <definedName name="_xlnm.Print_Area" localSheetId="0">'14 12 осн (2)'!$A$1:$H$98</definedName>
  </definedNames>
  <calcPr calcId="125725" refMode="R1C1"/>
</workbook>
</file>

<file path=xl/calcChain.xml><?xml version="1.0" encoding="utf-8"?>
<calcChain xmlns="http://schemas.openxmlformats.org/spreadsheetml/2006/main">
  <c r="H98" i="7"/>
  <c r="H94"/>
  <c r="H93"/>
  <c r="H92"/>
  <c r="D92"/>
  <c r="D90"/>
  <c r="F90" s="1"/>
  <c r="D89"/>
  <c r="F89" s="1"/>
  <c r="F85"/>
  <c r="H83"/>
  <c r="F80"/>
  <c r="D79"/>
  <c r="D78" s="1"/>
  <c r="D97" s="1"/>
  <c r="H97" l="1"/>
  <c r="I97" s="1"/>
  <c r="F79"/>
  <c r="F78" s="1"/>
  <c r="F97" s="1"/>
  <c r="H90"/>
  <c r="D71" l="1"/>
  <c r="D52"/>
  <c r="D51" s="1"/>
  <c r="D60"/>
  <c r="D59" s="1"/>
  <c r="H59" s="1"/>
  <c r="D22"/>
  <c r="D21" s="1"/>
  <c r="D70"/>
  <c r="D69"/>
  <c r="D68"/>
  <c r="D67"/>
  <c r="D66" s="1"/>
  <c r="H66" s="1"/>
  <c r="D61"/>
  <c r="H61" s="1"/>
  <c r="H58"/>
  <c r="H57"/>
  <c r="D56"/>
  <c r="H56" s="1"/>
  <c r="D55"/>
  <c r="H55" s="1"/>
  <c r="D54"/>
  <c r="H54" s="1"/>
  <c r="D50"/>
  <c r="H50" s="1"/>
  <c r="H49"/>
  <c r="H48"/>
  <c r="D47"/>
  <c r="D45"/>
  <c r="D41"/>
  <c r="H41" s="1"/>
  <c r="D39"/>
  <c r="D37"/>
  <c r="H37" s="1"/>
  <c r="D35"/>
  <c r="H33"/>
  <c r="D33"/>
  <c r="D31"/>
  <c r="H31" s="1"/>
  <c r="H30"/>
  <c r="D29"/>
  <c r="D27"/>
  <c r="H27" s="1"/>
  <c r="H26"/>
  <c r="H25"/>
  <c r="D19"/>
  <c r="H19" s="1"/>
  <c r="D17"/>
  <c r="H17" s="1"/>
  <c r="D8"/>
  <c r="D5" s="1"/>
  <c r="H22" l="1"/>
  <c r="D44"/>
  <c r="H45"/>
  <c r="H72" s="1"/>
  <c r="D53"/>
  <c r="D72" l="1"/>
  <c r="F72" s="1"/>
  <c r="E74" l="1"/>
</calcChain>
</file>

<file path=xl/sharedStrings.xml><?xml version="1.0" encoding="utf-8"?>
<sst xmlns="http://schemas.openxmlformats.org/spreadsheetml/2006/main" count="219" uniqueCount="130">
  <si>
    <t>Загальний фонд</t>
  </si>
  <si>
    <t>Код</t>
  </si>
  <si>
    <t xml:space="preserve"> Найменування</t>
  </si>
  <si>
    <t>Разом на рік</t>
  </si>
  <si>
    <t>Виконавчий комітет  Боярської міської ради</t>
  </si>
  <si>
    <t>0170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</si>
  <si>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</si>
  <si>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</si>
  <si>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</si>
  <si>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</si>
  <si>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</si>
  <si>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</si>
  <si>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</si>
  <si>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</si>
  <si>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</si>
  <si>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</si>
  <si>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</si>
  <si>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</si>
  <si>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</si>
  <si>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</si>
  <si>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</si>
  <si>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</si>
  <si>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</si>
  <si>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2282</t>
  </si>
  <si>
    <t>Окремі заходи по реалізації державних (регіональних) програм, не віднесені до заходів розвитку</t>
  </si>
  <si>
    <t>2730</t>
  </si>
  <si>
    <t>Інші виплати населенню</t>
  </si>
  <si>
    <t>2800</t>
  </si>
  <si>
    <t>Інші поточні видатки</t>
  </si>
  <si>
    <t>1010</t>
  </si>
  <si>
    <t>Дошкільна освіта</t>
  </si>
  <si>
    <t>3160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</si>
  <si>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</si>
  <si>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3400</t>
  </si>
  <si>
    <t>Інші видатки на соціальний захист населення</t>
  </si>
  <si>
    <t>3500</t>
  </si>
  <si>
    <t>Інші видатки</t>
  </si>
  <si>
    <t>4030</t>
  </si>
  <si>
    <t>Філармонії, музичні колективи і ансамблі та інші мистецькі заклади та заходи</t>
  </si>
  <si>
    <t>2610</t>
  </si>
  <si>
    <t>Субсидії та поточні трансферти підприємствам (установам, організаціям)</t>
  </si>
  <si>
    <t>4200</t>
  </si>
  <si>
    <t>Інші культурно-освітні заклади та заходи</t>
  </si>
  <si>
    <t>6060</t>
  </si>
  <si>
    <t>Благоустрій міст, сіл, селищ</t>
  </si>
  <si>
    <t>6430</t>
  </si>
  <si>
    <t>Розробка схем та проектних рішень масового застосування</t>
  </si>
  <si>
    <t>7310</t>
  </si>
  <si>
    <t>Проведення заходів із землеустрою</t>
  </si>
  <si>
    <t>7830</t>
  </si>
  <si>
    <t>Заходи та роботи з мобілізаційної підготовки місцевого значення</t>
  </si>
  <si>
    <t>8600</t>
  </si>
  <si>
    <t>6030</t>
  </si>
  <si>
    <t>КП "Боярка-Інформ"</t>
  </si>
  <si>
    <t>7212</t>
  </si>
  <si>
    <t>КЗ  Будинок культури</t>
  </si>
  <si>
    <t>КЗ "Боярська міська дитячо-юнацька школа"</t>
  </si>
  <si>
    <t>5011</t>
  </si>
  <si>
    <t>Проведення навчально-тренувальних зборів і змагань з олімпійських видів спорту</t>
  </si>
  <si>
    <t>5062</t>
  </si>
  <si>
    <t>ГФ "Боярський міський патруль"</t>
  </si>
  <si>
    <t>КП "Міська ритуальна служба"</t>
  </si>
  <si>
    <t xml:space="preserve"> </t>
  </si>
  <si>
    <t xml:space="preserve">Усього </t>
  </si>
  <si>
    <t>Придбання обладнання і предметів довгострокового користування</t>
  </si>
  <si>
    <t>Капітальний ремонт інших об`єктів</t>
  </si>
  <si>
    <t>Реалізація заходів щодо інвестиційного розвитку території</t>
  </si>
  <si>
    <t>Інші субвенції</t>
  </si>
  <si>
    <t>Інша діяльність у сфері охорони навколишнього природного середовища</t>
  </si>
  <si>
    <t>КП "Боярка-водоканал"</t>
  </si>
  <si>
    <t>ДНЗ "Спадкоємець"</t>
  </si>
  <si>
    <t>Капітальний ремонт житлового фонду</t>
  </si>
  <si>
    <t>ДНЗ ясла-садок "Іскорка"</t>
  </si>
  <si>
    <t>3110</t>
  </si>
  <si>
    <t>3132</t>
  </si>
  <si>
    <t>6310</t>
  </si>
  <si>
    <t>8800</t>
  </si>
  <si>
    <t>9140</t>
  </si>
  <si>
    <t>6052</t>
  </si>
  <si>
    <t>6021</t>
  </si>
  <si>
    <t>Спеціальний фонд</t>
  </si>
  <si>
    <t>Фінансова підтримка об`єктів житлово-комунального господарства КП БГВУЖКГ</t>
  </si>
  <si>
    <t>Навчання арх Горбачова О.Ю.</t>
  </si>
  <si>
    <t>Пояснення</t>
  </si>
  <si>
    <t>Заробітна плата виконавчого комітету</t>
  </si>
  <si>
    <t>нарахування на заробітну плату</t>
  </si>
  <si>
    <t>придбання товарів</t>
  </si>
  <si>
    <t xml:space="preserve">вуличне освітлення </t>
  </si>
  <si>
    <t>членські внески, пені, судові збори</t>
  </si>
  <si>
    <t xml:space="preserve">Програма регулювання та розвитку земельних відносин на території міста Боярка </t>
  </si>
  <si>
    <t>Програма "Бюджет участі" (2018)</t>
  </si>
  <si>
    <t>Програма "Бюджет участі"(2017)</t>
  </si>
  <si>
    <t xml:space="preserve">Програма підтримки та розвитку дошкільних навчальних закладів Боярської міської ради на 2018 рік
</t>
  </si>
  <si>
    <t>Програма "Благоустрій та утримання територій міста Боярка на 2018 рік"</t>
  </si>
  <si>
    <t>послуги укртелекома, ремонт автомобілів, повірки лічильників, заправка картріджів та поточний ремонт оргтехніки та приміщень</t>
  </si>
  <si>
    <t>Екологічна Програма м. Боярка 2011-2018 р.</t>
  </si>
  <si>
    <t>придбання поліграф. продукції з символікою</t>
  </si>
  <si>
    <t>ВСЬОГО ПО ПРОГРАМАХ</t>
  </si>
  <si>
    <t>ПЕРЕДАЧА із ЗАГАЛЬНОГО до СПЕЦІАЛЬНОГО ФОНДУ</t>
  </si>
  <si>
    <t>Річний розпис видатків Боярської міської ради на 2018 рік</t>
  </si>
  <si>
    <t>Доходи загального фонду</t>
  </si>
  <si>
    <t>Харчування  ДНЗ (батьківська плата)</t>
  </si>
  <si>
    <t xml:space="preserve"> БК (Платні послуги)</t>
  </si>
  <si>
    <t>БР</t>
  </si>
  <si>
    <t>Програма про соціальну роботу з сім’ями, дітьми та молоддю на 2018 рік</t>
  </si>
  <si>
    <t>Програма соціальної підтримки населення "Турбота" на 2018 рік</t>
  </si>
  <si>
    <t>Міська комплексна програма соціальної підтримки учасників антитерористичної операції та членів їхніх сімей на 2018 рік</t>
  </si>
  <si>
    <t xml:space="preserve">Цільова програма  ДП "Дніпровський круг" </t>
  </si>
  <si>
    <t>Програма підтримки та розвитку Боярської міської дитячої школи мистецтв на 2018 рік</t>
  </si>
  <si>
    <t>Програма розвитку культури на 2018 рік</t>
  </si>
  <si>
    <t>Програма підтримки та розвитку Будинку культури на 2018 рік</t>
  </si>
  <si>
    <t>Програма проведення призову молоді, підтримки заходів мобілізаційної  підготовки та територіальної оборони  на території міста Боярка на 2018 рік</t>
  </si>
  <si>
    <t>Міська програма "Створення умов для проведення добровільного обєднання територіальних громад з центром у м. Боярка"</t>
  </si>
  <si>
    <t>Програма "Інформаційна прозорість" на 2018 рік</t>
  </si>
  <si>
    <t>Програма підтримки громадських ініціатив на 2018 рік</t>
  </si>
  <si>
    <t>Програма розвитку фізичної культури та спорту на 2018 рік</t>
  </si>
  <si>
    <t>Програма профілактики правопорушень у місті Боярка на 2018 рік</t>
  </si>
  <si>
    <t>Програма "Боярка без барєрів" на 2018 рік</t>
  </si>
  <si>
    <t>Програма "Захист тварин" на 2018 рік</t>
  </si>
  <si>
    <t>Програма поетапного переходу населення на індивідуальне опалення у м. Боярка на 2016-2020 роки</t>
  </si>
  <si>
    <t>Програма "Безпечне місто" на 2018 рік</t>
  </si>
  <si>
    <t>КП "Боярка-Водоканал"</t>
  </si>
  <si>
    <r>
      <t>"</t>
    </r>
    <r>
      <rPr>
        <b/>
        <u/>
        <sz val="10"/>
        <color theme="1"/>
        <rFont val="Times New Roman Cyr"/>
        <charset val="204"/>
      </rPr>
      <t xml:space="preserve">Програма енергозбереження та енергоефективності міста Боярка 2017-2020 роки" на 2018 рік: </t>
    </r>
    <r>
      <rPr>
        <sz val="10"/>
        <color theme="1"/>
        <rFont val="Times New Roman Cyr"/>
        <charset val="204"/>
      </rPr>
      <t>Заміна ламп  LED -1500 тис.грн; Заміна водопроводів -1505,2 тис.грн.,проектна док-ція кап. рем. вул. Грушевського, 39 А ( дах) -300 тис.грн., Кап.рем. котельн по вул. Грушевського, 39 А - 600 тис. грн., співфін кап.рем. ДНЗ «Казка»-1094,7 тис.грн.</t>
    </r>
  </si>
  <si>
    <r>
      <t>Соц.-екон.:</t>
    </r>
    <r>
      <rPr>
        <sz val="10"/>
        <color rgb="FFFF0000"/>
        <rFont val="Times New Roman Cyr"/>
        <charset val="204"/>
      </rPr>
      <t>Придбання машини"Дорожня комб МДКЗ" - 2400,0 тис.грн., придбання машини мулоносної - 2150,0 тис.грн.</t>
    </r>
  </si>
  <si>
    <t>6052 (7470)</t>
  </si>
  <si>
    <t>ЖЕК чи ДЮСШ -?</t>
  </si>
  <si>
    <t>Програма підтримки всіх форм управління багатоквартирними будинками</t>
  </si>
  <si>
    <t>придбання оргтехніи, придбання робочої станції для вигот паспортів</t>
  </si>
  <si>
    <t>Капітальний ремонт</t>
  </si>
  <si>
    <t>Капітальний ремонт приміщення за адресою вул. Молодіжна,77 (ЦНАП)</t>
  </si>
</sst>
</file>

<file path=xl/styles.xml><?xml version="1.0" encoding="utf-8"?>
<styleSheet xmlns="http://schemas.openxmlformats.org/spreadsheetml/2006/main">
  <fonts count="26">
    <font>
      <sz val="10"/>
      <color theme="1"/>
      <name val="Calibri"/>
      <family val="2"/>
      <charset val="204"/>
      <scheme val="minor"/>
    </font>
    <font>
      <b/>
      <sz val="11"/>
      <color theme="1"/>
      <name val="Arial Cyr"/>
      <charset val="204"/>
    </font>
    <font>
      <sz val="10"/>
      <color theme="1"/>
      <name val="Times New Roman Cyr"/>
      <charset val="204"/>
    </font>
    <font>
      <b/>
      <sz val="9"/>
      <color theme="1"/>
      <name val="Times New Roman Cyr"/>
      <charset val="204"/>
    </font>
    <font>
      <b/>
      <sz val="8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sz val="12"/>
      <color theme="1"/>
      <name val="Arial Cyr"/>
      <charset val="204"/>
    </font>
    <font>
      <sz val="10"/>
      <color indexed="8"/>
      <name val="Arial"/>
      <family val="2"/>
      <charset val="204"/>
    </font>
    <font>
      <b/>
      <sz val="12"/>
      <color theme="1"/>
      <name val="Times New Roman Cyr"/>
      <charset val="204"/>
    </font>
    <font>
      <sz val="12"/>
      <color theme="1"/>
      <name val="Calibri"/>
      <family val="2"/>
      <charset val="204"/>
      <scheme val="minor"/>
    </font>
    <font>
      <b/>
      <sz val="10"/>
      <color rgb="FFFF0000"/>
      <name val="Times New Roman Cyr"/>
      <charset val="204"/>
    </font>
    <font>
      <b/>
      <u/>
      <sz val="10"/>
      <color theme="1"/>
      <name val="Times New Roman Cyr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Arial Cyr"/>
      <charset val="204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Times New Roman Cyr"/>
      <charset val="204"/>
    </font>
    <font>
      <sz val="10"/>
      <color rgb="FFFF0000"/>
      <name val="Times New Roman Cyr"/>
      <charset val="204"/>
    </font>
    <font>
      <b/>
      <i/>
      <sz val="10"/>
      <name val="Times New Roman Cyr"/>
      <charset val="204"/>
    </font>
    <font>
      <sz val="10"/>
      <color rgb="FFFF0000"/>
      <name val="Calibri"/>
      <family val="2"/>
      <charset val="204"/>
      <scheme val="minor"/>
    </font>
    <font>
      <b/>
      <u/>
      <sz val="10"/>
      <color rgb="FFFF0000"/>
      <name val="Times New Roman Cyr"/>
      <charset val="204"/>
    </font>
    <font>
      <i/>
      <sz val="7"/>
      <color theme="1"/>
      <name val="Calibri"/>
      <family val="2"/>
      <charset val="204"/>
      <scheme val="minor"/>
    </font>
    <font>
      <sz val="7"/>
      <color rgb="FFFF0000"/>
      <name val="Calibri"/>
      <family val="2"/>
      <charset val="204"/>
      <scheme val="minor"/>
    </font>
    <font>
      <sz val="10"/>
      <name val="Times New Roman Cyr"/>
      <charset val="204"/>
    </font>
    <font>
      <b/>
      <sz val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>
      <alignment vertical="top"/>
    </xf>
  </cellStyleXfs>
  <cellXfs count="144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applyBorder="1"/>
    <xf numFmtId="0" fontId="13" fillId="0" borderId="2" xfId="0" applyFont="1" applyBorder="1"/>
    <xf numFmtId="0" fontId="1" fillId="0" borderId="0" xfId="0" applyFont="1" applyAlignment="1">
      <alignment vertical="top" wrapText="1"/>
    </xf>
    <xf numFmtId="0" fontId="16" fillId="0" borderId="0" xfId="0" applyFont="1"/>
    <xf numFmtId="0" fontId="20" fillId="0" borderId="0" xfId="0" applyFont="1"/>
    <xf numFmtId="0" fontId="5" fillId="2" borderId="2" xfId="0" quotePrefix="1" applyFont="1" applyFill="1" applyBorder="1" applyAlignment="1">
      <alignment horizontal="left" vertical="top" wrapText="1"/>
    </xf>
    <xf numFmtId="0" fontId="0" fillId="2" borderId="0" xfId="0" applyFont="1" applyFill="1"/>
    <xf numFmtId="0" fontId="0" fillId="2" borderId="0" xfId="0" applyFill="1"/>
    <xf numFmtId="0" fontId="2" fillId="2" borderId="2" xfId="0" quotePrefix="1" applyNumberFormat="1" applyFont="1" applyFill="1" applyBorder="1" applyAlignment="1">
      <alignment horizontal="left" vertical="top" wrapText="1"/>
    </xf>
    <xf numFmtId="0" fontId="5" fillId="2" borderId="2" xfId="0" quotePrefix="1" applyNumberFormat="1" applyFont="1" applyFill="1" applyBorder="1" applyAlignment="1">
      <alignment horizontal="left" vertical="top" wrapText="1"/>
    </xf>
    <xf numFmtId="2" fontId="5" fillId="2" borderId="12" xfId="0" applyNumberFormat="1" applyFont="1" applyFill="1" applyBorder="1" applyAlignment="1">
      <alignment horizontal="right" vertical="top" wrapText="1"/>
    </xf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17" fillId="2" borderId="2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vertical="top" wrapText="1"/>
    </xf>
    <xf numFmtId="0" fontId="10" fillId="2" borderId="2" xfId="0" quotePrefix="1" applyNumberFormat="1" applyFont="1" applyFill="1" applyBorder="1" applyAlignment="1">
      <alignment horizontal="left" vertical="top" wrapText="1"/>
    </xf>
    <xf numFmtId="0" fontId="20" fillId="2" borderId="0" xfId="0" applyFont="1" applyFill="1"/>
    <xf numFmtId="0" fontId="0" fillId="2" borderId="2" xfId="0" applyFill="1" applyBorder="1" applyAlignment="1">
      <alignment horizontal="left"/>
    </xf>
    <xf numFmtId="2" fontId="25" fillId="2" borderId="12" xfId="0" applyNumberFormat="1" applyFont="1" applyFill="1" applyBorder="1" applyAlignment="1">
      <alignment horizontal="right" vertical="top" wrapText="1"/>
    </xf>
    <xf numFmtId="0" fontId="0" fillId="2" borderId="4" xfId="0" applyFill="1" applyBorder="1" applyAlignment="1">
      <alignment horizontal="left"/>
    </xf>
    <xf numFmtId="0" fontId="2" fillId="2" borderId="4" xfId="0" quotePrefix="1" applyNumberFormat="1" applyFont="1" applyFill="1" applyBorder="1" applyAlignment="1">
      <alignment horizontal="left" vertical="top" wrapText="1"/>
    </xf>
    <xf numFmtId="0" fontId="16" fillId="2" borderId="0" xfId="0" applyFont="1" applyFill="1"/>
    <xf numFmtId="0" fontId="16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 vertical="top" wrapText="1"/>
    </xf>
    <xf numFmtId="2" fontId="22" fillId="2" borderId="0" xfId="0" applyNumberFormat="1" applyFont="1" applyFill="1" applyBorder="1"/>
    <xf numFmtId="0" fontId="13" fillId="2" borderId="15" xfId="0" applyFont="1" applyFill="1" applyBorder="1"/>
    <xf numFmtId="0" fontId="0" fillId="2" borderId="0" xfId="0" applyFont="1" applyFill="1" applyBorder="1"/>
    <xf numFmtId="0" fontId="14" fillId="2" borderId="0" xfId="0" applyFont="1" applyFill="1" applyBorder="1"/>
    <xf numFmtId="0" fontId="23" fillId="2" borderId="0" xfId="0" applyFont="1" applyFill="1" applyBorder="1" applyAlignment="1">
      <alignment horizontal="left"/>
    </xf>
    <xf numFmtId="2" fontId="5" fillId="2" borderId="0" xfId="0" applyNumberFormat="1" applyFont="1" applyFill="1" applyBorder="1" applyAlignment="1">
      <alignment horizontal="left" vertical="top" wrapText="1"/>
    </xf>
    <xf numFmtId="2" fontId="0" fillId="2" borderId="0" xfId="0" applyNumberForma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16" fillId="2" borderId="19" xfId="0" applyFont="1" applyFill="1" applyBorder="1" applyAlignment="1">
      <alignment horizontal="center"/>
    </xf>
    <xf numFmtId="0" fontId="5" fillId="2" borderId="5" xfId="0" quotePrefix="1" applyFont="1" applyFill="1" applyBorder="1" applyAlignment="1">
      <alignment horizontal="left" vertical="top" wrapText="1"/>
    </xf>
    <xf numFmtId="2" fontId="5" fillId="2" borderId="18" xfId="0" applyNumberFormat="1" applyFont="1" applyFill="1" applyBorder="1" applyAlignment="1">
      <alignment horizontal="right" vertical="top" wrapText="1"/>
    </xf>
    <xf numFmtId="0" fontId="0" fillId="2" borderId="15" xfId="0" applyFill="1" applyBorder="1" applyAlignment="1">
      <alignment horizontal="left"/>
    </xf>
    <xf numFmtId="0" fontId="2" fillId="2" borderId="13" xfId="0" quotePrefix="1" applyNumberFormat="1" applyFont="1" applyFill="1" applyBorder="1" applyAlignment="1">
      <alignment horizontal="left" vertical="top" wrapText="1"/>
    </xf>
    <xf numFmtId="2" fontId="24" fillId="2" borderId="14" xfId="0" applyNumberFormat="1" applyFont="1" applyFill="1" applyBorder="1" applyAlignment="1">
      <alignment horizontal="right" vertical="top" wrapText="1"/>
    </xf>
    <xf numFmtId="0" fontId="2" fillId="2" borderId="11" xfId="0" quotePrefix="1" applyNumberFormat="1" applyFont="1" applyFill="1" applyBorder="1" applyAlignment="1">
      <alignment horizontal="left" vertical="top" wrapText="1"/>
    </xf>
    <xf numFmtId="0" fontId="5" fillId="2" borderId="11" xfId="0" quotePrefix="1" applyNumberFormat="1" applyFont="1" applyFill="1" applyBorder="1" applyAlignment="1">
      <alignment horizontal="left" vertical="top" wrapText="1"/>
    </xf>
    <xf numFmtId="2" fontId="5" fillId="2" borderId="0" xfId="0" applyNumberFormat="1" applyFont="1" applyFill="1" applyBorder="1" applyAlignment="1">
      <alignment horizontal="right" vertical="top" wrapText="1"/>
    </xf>
    <xf numFmtId="0" fontId="10" fillId="2" borderId="11" xfId="0" quotePrefix="1" applyFont="1" applyFill="1" applyBorder="1" applyAlignment="1">
      <alignment horizontal="left" vertical="top" wrapText="1"/>
    </xf>
    <xf numFmtId="2" fontId="10" fillId="2" borderId="1" xfId="0" applyNumberFormat="1" applyFont="1" applyFill="1" applyBorder="1" applyAlignment="1">
      <alignment horizontal="right" vertical="top" wrapText="1"/>
    </xf>
    <xf numFmtId="0" fontId="10" fillId="2" borderId="13" xfId="0" quotePrefix="1" applyNumberFormat="1" applyFont="1" applyFill="1" applyBorder="1" applyAlignment="1">
      <alignment horizontal="left" vertical="top" wrapText="1"/>
    </xf>
    <xf numFmtId="2" fontId="18" fillId="2" borderId="14" xfId="0" applyNumberFormat="1" applyFont="1" applyFill="1" applyBorder="1" applyAlignment="1">
      <alignment horizontal="right" vertical="top" wrapText="1"/>
    </xf>
    <xf numFmtId="0" fontId="25" fillId="2" borderId="11" xfId="0" quotePrefix="1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2" fontId="19" fillId="2" borderId="12" xfId="0" applyNumberFormat="1" applyFont="1" applyFill="1" applyBorder="1" applyAlignment="1">
      <alignment horizontal="right" vertical="top" wrapText="1"/>
    </xf>
    <xf numFmtId="2" fontId="19" fillId="2" borderId="1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2" xfId="0" quotePrefix="1" applyNumberFormat="1" applyFont="1" applyFill="1" applyBorder="1" applyAlignment="1">
      <alignment horizontal="left" vertical="top" wrapText="1"/>
    </xf>
    <xf numFmtId="2" fontId="19" fillId="2" borderId="20" xfId="0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/>
    </xf>
    <xf numFmtId="0" fontId="13" fillId="2" borderId="3" xfId="0" applyFont="1" applyFill="1" applyBorder="1"/>
    <xf numFmtId="0" fontId="25" fillId="2" borderId="2" xfId="0" quotePrefix="1" applyNumberFormat="1" applyFont="1" applyFill="1" applyBorder="1" applyAlignment="1">
      <alignment horizontal="left" vertical="top" wrapText="1"/>
    </xf>
    <xf numFmtId="0" fontId="24" fillId="2" borderId="2" xfId="0" quotePrefix="1" applyNumberFormat="1" applyFont="1" applyFill="1" applyBorder="1" applyAlignment="1">
      <alignment horizontal="left" vertical="top" wrapText="1"/>
    </xf>
    <xf numFmtId="0" fontId="24" fillId="2" borderId="4" xfId="0" quotePrefix="1" applyNumberFormat="1" applyFont="1" applyFill="1" applyBorder="1" applyAlignment="1">
      <alignment horizontal="left" vertical="top" wrapText="1"/>
    </xf>
    <xf numFmtId="2" fontId="5" fillId="2" borderId="2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horizontal="right" vertical="top" wrapText="1"/>
    </xf>
    <xf numFmtId="2" fontId="25" fillId="2" borderId="2" xfId="0" applyNumberFormat="1" applyFont="1" applyFill="1" applyBorder="1" applyAlignment="1">
      <alignment horizontal="right" vertical="top" wrapText="1"/>
    </xf>
    <xf numFmtId="2" fontId="5" fillId="2" borderId="2" xfId="0" applyNumberFormat="1" applyFont="1" applyFill="1" applyBorder="1" applyAlignment="1">
      <alignment horizontal="right" vertical="top" wrapText="1"/>
    </xf>
    <xf numFmtId="0" fontId="25" fillId="2" borderId="1" xfId="0" applyFont="1" applyFill="1" applyBorder="1" applyAlignment="1">
      <alignment horizontal="left" vertical="top" wrapText="1"/>
    </xf>
    <xf numFmtId="2" fontId="25" fillId="2" borderId="1" xfId="0" applyNumberFormat="1" applyFont="1" applyFill="1" applyBorder="1" applyAlignment="1">
      <alignment horizontal="right" vertical="top" wrapText="1"/>
    </xf>
    <xf numFmtId="0" fontId="2" fillId="2" borderId="10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vertical="top" wrapText="1"/>
    </xf>
    <xf numFmtId="0" fontId="5" fillId="2" borderId="23" xfId="0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horizontal="right" vertical="top" wrapText="1"/>
    </xf>
    <xf numFmtId="2" fontId="5" fillId="2" borderId="23" xfId="0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vertical="top" wrapText="1"/>
    </xf>
    <xf numFmtId="2" fontId="19" fillId="2" borderId="4" xfId="0" applyNumberFormat="1" applyFont="1" applyFill="1" applyBorder="1" applyAlignment="1">
      <alignment horizontal="right" vertical="top" wrapText="1"/>
    </xf>
    <xf numFmtId="2" fontId="25" fillId="2" borderId="2" xfId="0" applyNumberFormat="1" applyFont="1" applyFill="1" applyBorder="1" applyAlignment="1">
      <alignment horizontal="right" vertical="top" wrapText="1"/>
    </xf>
    <xf numFmtId="0" fontId="25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2" fontId="5" fillId="2" borderId="2" xfId="0" applyNumberFormat="1" applyFont="1" applyFill="1" applyBorder="1" applyAlignment="1">
      <alignment horizontal="right" vertical="top" wrapText="1"/>
    </xf>
    <xf numFmtId="0" fontId="10" fillId="2" borderId="2" xfId="0" applyFont="1" applyFill="1" applyBorder="1" applyAlignment="1">
      <alignment vertical="top" wrapText="1"/>
    </xf>
    <xf numFmtId="2" fontId="18" fillId="2" borderId="10" xfId="0" applyNumberFormat="1" applyFont="1" applyFill="1" applyBorder="1" applyAlignment="1">
      <alignment horizontal="right" vertical="top" wrapText="1"/>
    </xf>
    <xf numFmtId="2" fontId="19" fillId="2" borderId="2" xfId="0" applyNumberFormat="1" applyFont="1" applyFill="1" applyBorder="1" applyAlignment="1">
      <alignment horizontal="right" vertical="top" wrapText="1"/>
    </xf>
    <xf numFmtId="0" fontId="21" fillId="2" borderId="22" xfId="0" applyFont="1" applyFill="1" applyBorder="1" applyAlignment="1">
      <alignment horizontal="left" vertical="top" wrapText="1"/>
    </xf>
    <xf numFmtId="0" fontId="18" fillId="2" borderId="13" xfId="0" applyFont="1" applyFill="1" applyBorder="1" applyAlignment="1">
      <alignment horizontal="left" vertical="top" wrapText="1"/>
    </xf>
    <xf numFmtId="0" fontId="25" fillId="2" borderId="2" xfId="0" applyFont="1" applyFill="1" applyBorder="1" applyAlignment="1">
      <alignment horizontal="left" vertical="top" wrapText="1"/>
    </xf>
    <xf numFmtId="2" fontId="10" fillId="2" borderId="2" xfId="0" applyNumberFormat="1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vertical="top" wrapText="1"/>
    </xf>
    <xf numFmtId="2" fontId="5" fillId="2" borderId="6" xfId="0" applyNumberFormat="1" applyFont="1" applyFill="1" applyBorder="1" applyAlignment="1">
      <alignment horizontal="right" vertical="top" wrapText="1"/>
    </xf>
    <xf numFmtId="0" fontId="2" fillId="2" borderId="10" xfId="0" applyFont="1" applyFill="1" applyBorder="1" applyAlignment="1">
      <alignment vertical="top" wrapText="1"/>
    </xf>
    <xf numFmtId="2" fontId="24" fillId="2" borderId="10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2" fontId="10" fillId="2" borderId="4" xfId="0" applyNumberFormat="1" applyFont="1" applyFill="1" applyBorder="1" applyAlignment="1">
      <alignment horizontal="right" vertical="top" wrapText="1"/>
    </xf>
    <xf numFmtId="2" fontId="10" fillId="2" borderId="10" xfId="0" applyNumberFormat="1" applyFont="1" applyFill="1" applyBorder="1" applyAlignment="1">
      <alignment horizontal="righ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2" fontId="8" fillId="2" borderId="8" xfId="0" applyNumberFormat="1" applyFont="1" applyFill="1" applyBorder="1" applyAlignment="1">
      <alignment horizontal="right" vertical="top" wrapText="1"/>
    </xf>
    <xf numFmtId="2" fontId="8" fillId="2" borderId="7" xfId="0" applyNumberFormat="1" applyFont="1" applyFill="1" applyBorder="1" applyAlignment="1">
      <alignment horizontal="left" vertical="top" wrapText="1"/>
    </xf>
    <xf numFmtId="2" fontId="8" fillId="2" borderId="15" xfId="0" applyNumberFormat="1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2" fontId="2" fillId="2" borderId="4" xfId="0" applyNumberFormat="1" applyFont="1" applyFill="1" applyBorder="1" applyAlignment="1">
      <alignment horizontal="right" vertical="top" wrapText="1"/>
    </xf>
    <xf numFmtId="0" fontId="25" fillId="2" borderId="1" xfId="0" applyFont="1" applyFill="1" applyBorder="1" applyAlignment="1">
      <alignment horizontal="left" vertical="top" wrapText="1"/>
    </xf>
    <xf numFmtId="0" fontId="25" fillId="2" borderId="3" xfId="0" applyFont="1" applyFill="1" applyBorder="1" applyAlignment="1">
      <alignment horizontal="left" vertical="top" wrapText="1"/>
    </xf>
    <xf numFmtId="2" fontId="25" fillId="2" borderId="1" xfId="0" applyNumberFormat="1" applyFont="1" applyFill="1" applyBorder="1" applyAlignment="1">
      <alignment horizontal="right" vertical="top" wrapText="1"/>
    </xf>
    <xf numFmtId="2" fontId="25" fillId="2" borderId="3" xfId="0" applyNumberFormat="1" applyFont="1" applyFill="1" applyBorder="1" applyAlignment="1">
      <alignment horizontal="right" vertical="top" wrapText="1"/>
    </xf>
    <xf numFmtId="0" fontId="24" fillId="2" borderId="4" xfId="0" applyFont="1" applyFill="1" applyBorder="1" applyAlignment="1">
      <alignment vertical="top" wrapText="1"/>
    </xf>
    <xf numFmtId="2" fontId="24" fillId="2" borderId="20" xfId="0" applyNumberFormat="1" applyFont="1" applyFill="1" applyBorder="1" applyAlignment="1">
      <alignment horizontal="right" vertical="top" wrapText="1"/>
    </xf>
    <xf numFmtId="2" fontId="24" fillId="2" borderId="21" xfId="0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2" fontId="24" fillId="2" borderId="2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3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right" vertical="top" wrapText="1"/>
    </xf>
    <xf numFmtId="2" fontId="5" fillId="2" borderId="3" xfId="0" applyNumberFormat="1" applyFont="1" applyFill="1" applyBorder="1" applyAlignment="1">
      <alignment horizontal="right" vertical="top" wrapText="1"/>
    </xf>
    <xf numFmtId="2" fontId="24" fillId="2" borderId="1" xfId="0" applyNumberFormat="1" applyFont="1" applyFill="1" applyBorder="1" applyAlignment="1">
      <alignment horizontal="right" vertical="top" wrapText="1"/>
    </xf>
    <xf numFmtId="2" fontId="24" fillId="2" borderId="3" xfId="0" applyNumberFormat="1" applyFont="1" applyFill="1" applyBorder="1" applyAlignment="1">
      <alignment horizontal="right" vertical="top" wrapText="1"/>
    </xf>
    <xf numFmtId="2" fontId="18" fillId="2" borderId="2" xfId="0" applyNumberFormat="1" applyFont="1" applyFill="1" applyBorder="1" applyAlignment="1">
      <alignment horizontal="right" vertical="top" wrapText="1"/>
    </xf>
    <xf numFmtId="0" fontId="24" fillId="2" borderId="2" xfId="0" applyFont="1" applyFill="1" applyBorder="1" applyAlignment="1">
      <alignment vertical="top" wrapText="1"/>
    </xf>
    <xf numFmtId="2" fontId="2" fillId="2" borderId="2" xfId="0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Alignment="1">
      <alignment horizontal="right" vertical="top" wrapText="1"/>
    </xf>
    <xf numFmtId="2" fontId="5" fillId="2" borderId="9" xfId="0" applyNumberFormat="1" applyFont="1" applyFill="1" applyBorder="1" applyAlignment="1">
      <alignment horizontal="right" vertical="top" wrapText="1"/>
    </xf>
    <xf numFmtId="2" fontId="5" fillId="2" borderId="10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2" fontId="15" fillId="0" borderId="17" xfId="0" applyNumberFormat="1" applyFont="1" applyBorder="1" applyAlignment="1">
      <alignment horizontal="center" vertical="top" wrapText="1"/>
    </xf>
    <xf numFmtId="2" fontId="15" fillId="0" borderId="15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2" fontId="12" fillId="0" borderId="2" xfId="0" applyNumberFormat="1" applyFont="1" applyBorder="1"/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I99"/>
  <sheetViews>
    <sheetView showGridLines="0" tabSelected="1" topLeftCell="A83" zoomScaleNormal="100" workbookViewId="0">
      <selection activeCell="G101" sqref="G101"/>
    </sheetView>
  </sheetViews>
  <sheetFormatPr defaultRowHeight="12.75"/>
  <cols>
    <col min="1" max="1" width="10.28515625" customWidth="1"/>
    <col min="2" max="2" width="28.28515625" customWidth="1"/>
    <col min="3" max="3" width="25.7109375" customWidth="1"/>
    <col min="4" max="4" width="5" customWidth="1"/>
    <col min="5" max="5" width="11.5703125" customWidth="1"/>
    <col min="6" max="6" width="14" customWidth="1"/>
    <col min="7" max="7" width="55.28515625" style="2" customWidth="1"/>
    <col min="8" max="8" width="17.5703125" customWidth="1"/>
  </cols>
  <sheetData>
    <row r="1" spans="1:9" ht="15.95" customHeight="1" thickBot="1">
      <c r="A1" s="133" t="s">
        <v>99</v>
      </c>
      <c r="B1" s="133"/>
      <c r="C1" s="133"/>
      <c r="D1" s="133"/>
      <c r="E1" s="133"/>
      <c r="F1" s="133"/>
    </row>
    <row r="2" spans="1:9" ht="15.95" customHeight="1" thickBot="1">
      <c r="A2" s="134" t="s">
        <v>100</v>
      </c>
      <c r="B2" s="135"/>
      <c r="C2" s="135"/>
      <c r="D2" s="136">
        <v>72000000</v>
      </c>
      <c r="E2" s="137"/>
      <c r="F2" s="6"/>
    </row>
    <row r="3" spans="1:9" ht="15" customHeight="1">
      <c r="A3" s="138" t="s">
        <v>0</v>
      </c>
      <c r="B3" s="138"/>
      <c r="C3" s="138"/>
      <c r="D3" s="138"/>
      <c r="E3" s="138"/>
      <c r="F3" s="138"/>
    </row>
    <row r="4" spans="1:9" ht="18.95" customHeight="1">
      <c r="A4" s="1" t="s">
        <v>1</v>
      </c>
      <c r="B4" s="139" t="s">
        <v>2</v>
      </c>
      <c r="C4" s="140"/>
      <c r="D4" s="141" t="s">
        <v>3</v>
      </c>
      <c r="E4" s="142"/>
      <c r="G4" s="1" t="s">
        <v>83</v>
      </c>
    </row>
    <row r="5" spans="1:9">
      <c r="A5" s="9" t="s">
        <v>5</v>
      </c>
      <c r="B5" s="79" t="s">
        <v>4</v>
      </c>
      <c r="C5" s="79"/>
      <c r="D5" s="80">
        <f>D6+D7+D8+D9+D10+D11+D12+D13+D14+D15+D16</f>
        <v>15765800</v>
      </c>
      <c r="E5" s="80"/>
      <c r="F5" s="10"/>
      <c r="G5" s="63"/>
      <c r="H5" s="11"/>
      <c r="I5" s="11"/>
    </row>
    <row r="6" spans="1:9">
      <c r="A6" s="12" t="s">
        <v>7</v>
      </c>
      <c r="B6" s="92" t="s">
        <v>8</v>
      </c>
      <c r="C6" s="92"/>
      <c r="D6" s="126">
        <v>10766200</v>
      </c>
      <c r="E6" s="126"/>
      <c r="F6" s="10"/>
      <c r="G6" s="63" t="s">
        <v>84</v>
      </c>
      <c r="H6" s="11"/>
      <c r="I6" s="11"/>
    </row>
    <row r="7" spans="1:9">
      <c r="A7" s="12" t="s">
        <v>9</v>
      </c>
      <c r="B7" s="92" t="s">
        <v>10</v>
      </c>
      <c r="C7" s="92"/>
      <c r="D7" s="126">
        <v>2368600</v>
      </c>
      <c r="E7" s="126"/>
      <c r="F7" s="10"/>
      <c r="G7" s="63" t="s">
        <v>85</v>
      </c>
      <c r="H7" s="11"/>
      <c r="I7" s="11"/>
    </row>
    <row r="8" spans="1:9">
      <c r="A8" s="12" t="s">
        <v>11</v>
      </c>
      <c r="B8" s="92" t="s">
        <v>12</v>
      </c>
      <c r="C8" s="92"/>
      <c r="D8" s="113">
        <f>630000+100000</f>
        <v>730000</v>
      </c>
      <c r="E8" s="113"/>
      <c r="F8" s="11"/>
      <c r="G8" s="63" t="s">
        <v>86</v>
      </c>
      <c r="H8" s="11"/>
      <c r="I8" s="11"/>
    </row>
    <row r="9" spans="1:9" ht="30" customHeight="1">
      <c r="A9" s="12" t="s">
        <v>13</v>
      </c>
      <c r="B9" s="92" t="s">
        <v>14</v>
      </c>
      <c r="C9" s="92"/>
      <c r="D9" s="113">
        <v>820000</v>
      </c>
      <c r="E9" s="113"/>
      <c r="F9" s="10"/>
      <c r="G9" s="63" t="s">
        <v>94</v>
      </c>
      <c r="H9" s="11"/>
      <c r="I9" s="11"/>
    </row>
    <row r="10" spans="1:9">
      <c r="A10" s="12" t="s">
        <v>15</v>
      </c>
      <c r="B10" s="92" t="s">
        <v>16</v>
      </c>
      <c r="C10" s="92"/>
      <c r="D10" s="126">
        <v>50000</v>
      </c>
      <c r="E10" s="126"/>
      <c r="F10" s="10"/>
      <c r="G10" s="63" t="s">
        <v>62</v>
      </c>
      <c r="H10" s="11"/>
      <c r="I10" s="11"/>
    </row>
    <row r="11" spans="1:9">
      <c r="A11" s="12" t="s">
        <v>17</v>
      </c>
      <c r="B11" s="92" t="s">
        <v>18</v>
      </c>
      <c r="C11" s="92"/>
      <c r="D11" s="126">
        <v>20000</v>
      </c>
      <c r="E11" s="126"/>
      <c r="F11" s="10"/>
      <c r="G11" s="63"/>
      <c r="H11" s="11"/>
      <c r="I11" s="11"/>
    </row>
    <row r="12" spans="1:9">
      <c r="A12" s="12" t="s">
        <v>19</v>
      </c>
      <c r="B12" s="92" t="s">
        <v>20</v>
      </c>
      <c r="C12" s="92"/>
      <c r="D12" s="126">
        <v>250000</v>
      </c>
      <c r="E12" s="126"/>
      <c r="F12" s="10"/>
      <c r="G12" s="63"/>
      <c r="H12" s="11"/>
      <c r="I12" s="11"/>
    </row>
    <row r="13" spans="1:9">
      <c r="A13" s="12" t="s">
        <v>21</v>
      </c>
      <c r="B13" s="92" t="s">
        <v>22</v>
      </c>
      <c r="C13" s="92"/>
      <c r="D13" s="126">
        <v>610000</v>
      </c>
      <c r="E13" s="126"/>
      <c r="F13" s="10"/>
      <c r="G13" s="63"/>
      <c r="H13" s="11"/>
      <c r="I13" s="11"/>
    </row>
    <row r="14" spans="1:9">
      <c r="A14" s="12" t="s">
        <v>23</v>
      </c>
      <c r="B14" s="92" t="s">
        <v>24</v>
      </c>
      <c r="C14" s="92"/>
      <c r="D14" s="126">
        <v>10000</v>
      </c>
      <c r="E14" s="126"/>
      <c r="F14" s="10"/>
      <c r="G14" s="63"/>
      <c r="H14" s="11"/>
      <c r="I14" s="11"/>
    </row>
    <row r="15" spans="1:9">
      <c r="A15" s="12" t="s">
        <v>25</v>
      </c>
      <c r="B15" s="92" t="s">
        <v>26</v>
      </c>
      <c r="C15" s="92"/>
      <c r="D15" s="126">
        <v>10000</v>
      </c>
      <c r="E15" s="126"/>
      <c r="F15" s="10"/>
      <c r="G15" s="63" t="s">
        <v>82</v>
      </c>
      <c r="H15" s="11"/>
      <c r="I15" s="11"/>
    </row>
    <row r="16" spans="1:9">
      <c r="A16" s="12" t="s">
        <v>27</v>
      </c>
      <c r="B16" s="92" t="s">
        <v>28</v>
      </c>
      <c r="C16" s="92"/>
      <c r="D16" s="126">
        <v>131000</v>
      </c>
      <c r="E16" s="126"/>
      <c r="F16" s="10"/>
      <c r="G16" s="63" t="s">
        <v>88</v>
      </c>
      <c r="H16" s="11"/>
      <c r="I16" s="11"/>
    </row>
    <row r="17" spans="1:9">
      <c r="A17" s="13" t="s">
        <v>29</v>
      </c>
      <c r="B17" s="79" t="s">
        <v>30</v>
      </c>
      <c r="C17" s="79"/>
      <c r="D17" s="80">
        <f>D18</f>
        <v>250000</v>
      </c>
      <c r="E17" s="80"/>
      <c r="F17" s="10"/>
      <c r="G17" s="110" t="s">
        <v>92</v>
      </c>
      <c r="H17" s="14">
        <f>D17</f>
        <v>250000</v>
      </c>
      <c r="I17" s="11"/>
    </row>
    <row r="18" spans="1:9">
      <c r="A18" s="12" t="s">
        <v>11</v>
      </c>
      <c r="B18" s="92" t="s">
        <v>12</v>
      </c>
      <c r="C18" s="92"/>
      <c r="D18" s="126">
        <v>250000</v>
      </c>
      <c r="E18" s="126"/>
      <c r="F18" s="10"/>
      <c r="G18" s="112"/>
      <c r="H18" s="11"/>
      <c r="I18" s="11"/>
    </row>
    <row r="19" spans="1:9" ht="25.5" customHeight="1">
      <c r="A19" s="13" t="s">
        <v>31</v>
      </c>
      <c r="B19" s="79" t="s">
        <v>32</v>
      </c>
      <c r="C19" s="79"/>
      <c r="D19" s="80">
        <f>D20</f>
        <v>280000</v>
      </c>
      <c r="E19" s="80"/>
      <c r="F19" s="10"/>
      <c r="G19" s="110" t="s">
        <v>104</v>
      </c>
      <c r="H19" s="14">
        <f>D19</f>
        <v>280000</v>
      </c>
      <c r="I19" s="11"/>
    </row>
    <row r="20" spans="1:9" ht="25.5" customHeight="1">
      <c r="A20" s="12" t="s">
        <v>23</v>
      </c>
      <c r="B20" s="92" t="s">
        <v>24</v>
      </c>
      <c r="C20" s="92"/>
      <c r="D20" s="126">
        <v>280000</v>
      </c>
      <c r="E20" s="126"/>
      <c r="F20" s="10"/>
      <c r="G20" s="112"/>
      <c r="H20" s="11"/>
      <c r="I20" s="11"/>
    </row>
    <row r="21" spans="1:9">
      <c r="A21" s="13" t="s">
        <v>33</v>
      </c>
      <c r="B21" s="79" t="s">
        <v>34</v>
      </c>
      <c r="C21" s="79"/>
      <c r="D21" s="80">
        <f>D22+D23+D24+D25+D26</f>
        <v>3565760</v>
      </c>
      <c r="E21" s="80"/>
      <c r="F21" s="10"/>
      <c r="G21" s="15"/>
      <c r="H21" s="16"/>
      <c r="I21" s="11"/>
    </row>
    <row r="22" spans="1:9" ht="13.5" customHeight="1">
      <c r="A22" s="12" t="s">
        <v>25</v>
      </c>
      <c r="B22" s="92" t="s">
        <v>26</v>
      </c>
      <c r="C22" s="92"/>
      <c r="D22" s="116">
        <f>640000+1310000</f>
        <v>1950000</v>
      </c>
      <c r="E22" s="117"/>
      <c r="F22" s="10"/>
      <c r="G22" s="127" t="s">
        <v>105</v>
      </c>
      <c r="H22" s="130">
        <f>D22+D23+D24</f>
        <v>2115760</v>
      </c>
      <c r="I22" s="11"/>
    </row>
    <row r="23" spans="1:9" ht="13.5" customHeight="1">
      <c r="A23" s="12">
        <v>2210</v>
      </c>
      <c r="B23" s="92" t="s">
        <v>12</v>
      </c>
      <c r="C23" s="92"/>
      <c r="D23" s="116">
        <v>120000</v>
      </c>
      <c r="E23" s="117"/>
      <c r="F23" s="10"/>
      <c r="G23" s="128"/>
      <c r="H23" s="131"/>
      <c r="I23" s="11"/>
    </row>
    <row r="24" spans="1:9" ht="13.5" customHeight="1">
      <c r="A24" s="12">
        <v>2240</v>
      </c>
      <c r="B24" s="92" t="s">
        <v>14</v>
      </c>
      <c r="C24" s="92"/>
      <c r="D24" s="116">
        <v>45760</v>
      </c>
      <c r="E24" s="117"/>
      <c r="F24" s="10"/>
      <c r="G24" s="129"/>
      <c r="H24" s="132"/>
      <c r="I24" s="11"/>
    </row>
    <row r="25" spans="1:9" ht="25.5">
      <c r="A25" s="12" t="s">
        <v>25</v>
      </c>
      <c r="B25" s="92" t="s">
        <v>26</v>
      </c>
      <c r="C25" s="92"/>
      <c r="D25" s="116">
        <v>450000</v>
      </c>
      <c r="E25" s="117"/>
      <c r="F25" s="10"/>
      <c r="G25" s="63" t="s">
        <v>106</v>
      </c>
      <c r="H25" s="62">
        <f>D25</f>
        <v>450000</v>
      </c>
      <c r="I25" s="11"/>
    </row>
    <row r="26" spans="1:9">
      <c r="A26" s="12" t="s">
        <v>25</v>
      </c>
      <c r="B26" s="92" t="s">
        <v>26</v>
      </c>
      <c r="C26" s="92"/>
      <c r="D26" s="116">
        <v>1000000</v>
      </c>
      <c r="E26" s="117"/>
      <c r="F26" s="10"/>
      <c r="G26" s="17" t="s">
        <v>107</v>
      </c>
      <c r="H26" s="62">
        <f>D26</f>
        <v>1000000</v>
      </c>
      <c r="I26" s="11"/>
    </row>
    <row r="27" spans="1:9">
      <c r="A27" s="13" t="s">
        <v>35</v>
      </c>
      <c r="B27" s="79" t="s">
        <v>36</v>
      </c>
      <c r="C27" s="79"/>
      <c r="D27" s="80">
        <f>D28</f>
        <v>110000</v>
      </c>
      <c r="E27" s="80"/>
      <c r="F27" s="10"/>
      <c r="G27" s="110" t="s">
        <v>104</v>
      </c>
      <c r="H27" s="62">
        <f>D27</f>
        <v>110000</v>
      </c>
      <c r="I27" s="11"/>
    </row>
    <row r="28" spans="1:9">
      <c r="A28" s="12" t="s">
        <v>23</v>
      </c>
      <c r="B28" s="92" t="s">
        <v>24</v>
      </c>
      <c r="C28" s="92"/>
      <c r="D28" s="126">
        <v>110000</v>
      </c>
      <c r="E28" s="126"/>
      <c r="F28" s="10"/>
      <c r="G28" s="112"/>
      <c r="H28" s="11"/>
      <c r="I28" s="11"/>
    </row>
    <row r="29" spans="1:9">
      <c r="A29" s="13" t="s">
        <v>37</v>
      </c>
      <c r="B29" s="79" t="s">
        <v>38</v>
      </c>
      <c r="C29" s="79"/>
      <c r="D29" s="80">
        <f>D30</f>
        <v>385000</v>
      </c>
      <c r="E29" s="80"/>
      <c r="F29" s="10"/>
      <c r="G29" s="110" t="s">
        <v>108</v>
      </c>
      <c r="H29" s="11"/>
      <c r="I29" s="11"/>
    </row>
    <row r="30" spans="1:9">
      <c r="A30" s="12" t="s">
        <v>39</v>
      </c>
      <c r="B30" s="92" t="s">
        <v>40</v>
      </c>
      <c r="C30" s="92"/>
      <c r="D30" s="126">
        <v>385000</v>
      </c>
      <c r="E30" s="126"/>
      <c r="F30" s="10"/>
      <c r="G30" s="112"/>
      <c r="H30" s="62">
        <f>D30</f>
        <v>385000</v>
      </c>
      <c r="I30" s="11"/>
    </row>
    <row r="31" spans="1:9" ht="12.75" customHeight="1">
      <c r="A31" s="13" t="s">
        <v>41</v>
      </c>
      <c r="B31" s="79" t="s">
        <v>42</v>
      </c>
      <c r="C31" s="79"/>
      <c r="D31" s="80">
        <f>D32</f>
        <v>1370000</v>
      </c>
      <c r="E31" s="80"/>
      <c r="F31" s="10"/>
      <c r="G31" s="64" t="s">
        <v>109</v>
      </c>
      <c r="H31" s="62">
        <f>D31</f>
        <v>1370000</v>
      </c>
      <c r="I31" s="11"/>
    </row>
    <row r="32" spans="1:9" ht="12.75" customHeight="1">
      <c r="A32" s="12" t="s">
        <v>11</v>
      </c>
      <c r="B32" s="92" t="s">
        <v>12</v>
      </c>
      <c r="C32" s="92"/>
      <c r="D32" s="113">
        <v>1370000</v>
      </c>
      <c r="E32" s="113"/>
      <c r="F32" s="10"/>
      <c r="G32" s="18"/>
      <c r="H32" s="11"/>
      <c r="I32" s="11"/>
    </row>
    <row r="33" spans="1:9" ht="12.75" customHeight="1">
      <c r="A33" s="19" t="s">
        <v>41</v>
      </c>
      <c r="B33" s="79" t="s">
        <v>55</v>
      </c>
      <c r="C33" s="79"/>
      <c r="D33" s="80">
        <f>D34</f>
        <v>350000</v>
      </c>
      <c r="E33" s="80"/>
      <c r="F33" s="10"/>
      <c r="G33" s="110" t="s">
        <v>110</v>
      </c>
      <c r="H33" s="62">
        <f>D33</f>
        <v>350000</v>
      </c>
      <c r="I33" s="11"/>
    </row>
    <row r="34" spans="1:9" ht="12.75" customHeight="1">
      <c r="A34" s="12" t="s">
        <v>11</v>
      </c>
      <c r="B34" s="92" t="s">
        <v>12</v>
      </c>
      <c r="C34" s="92"/>
      <c r="D34" s="126">
        <v>350000</v>
      </c>
      <c r="E34" s="126"/>
      <c r="F34" s="10"/>
      <c r="G34" s="112"/>
      <c r="H34" s="11"/>
      <c r="I34" s="20"/>
    </row>
    <row r="35" spans="1:9">
      <c r="A35" s="13" t="s">
        <v>43</v>
      </c>
      <c r="B35" s="79" t="s">
        <v>44</v>
      </c>
      <c r="C35" s="79"/>
      <c r="D35" s="80">
        <f>D36</f>
        <v>3500000</v>
      </c>
      <c r="E35" s="80"/>
      <c r="F35" s="10"/>
      <c r="G35" s="63" t="s">
        <v>87</v>
      </c>
      <c r="H35" s="11"/>
      <c r="I35" s="11"/>
    </row>
    <row r="36" spans="1:9">
      <c r="A36" s="12" t="s">
        <v>19</v>
      </c>
      <c r="B36" s="92" t="s">
        <v>20</v>
      </c>
      <c r="C36" s="92"/>
      <c r="D36" s="126">
        <v>3500000</v>
      </c>
      <c r="E36" s="126"/>
      <c r="F36" s="10"/>
      <c r="G36" s="21"/>
      <c r="H36" s="11"/>
      <c r="I36" s="11"/>
    </row>
    <row r="37" spans="1:9" ht="12.75" customHeight="1">
      <c r="A37" s="13" t="s">
        <v>45</v>
      </c>
      <c r="B37" s="79" t="s">
        <v>46</v>
      </c>
      <c r="C37" s="79"/>
      <c r="D37" s="80">
        <f>D38</f>
        <v>100000</v>
      </c>
      <c r="E37" s="80"/>
      <c r="F37" s="10"/>
      <c r="G37" s="110" t="s">
        <v>89</v>
      </c>
      <c r="H37" s="14">
        <f>D37+D39</f>
        <v>450000</v>
      </c>
      <c r="I37" s="11"/>
    </row>
    <row r="38" spans="1:9" ht="12.75" customHeight="1">
      <c r="A38" s="12" t="s">
        <v>13</v>
      </c>
      <c r="B38" s="92" t="s">
        <v>14</v>
      </c>
      <c r="C38" s="92"/>
      <c r="D38" s="126">
        <v>100000</v>
      </c>
      <c r="E38" s="126"/>
      <c r="F38" s="10"/>
      <c r="G38" s="111"/>
      <c r="H38" s="11"/>
      <c r="I38" s="11"/>
    </row>
    <row r="39" spans="1:9">
      <c r="A39" s="13" t="s">
        <v>47</v>
      </c>
      <c r="B39" s="79" t="s">
        <v>48</v>
      </c>
      <c r="C39" s="79"/>
      <c r="D39" s="80">
        <f>D40</f>
        <v>350000</v>
      </c>
      <c r="E39" s="80"/>
      <c r="F39" s="10"/>
      <c r="G39" s="111"/>
      <c r="H39" s="11"/>
      <c r="I39" s="11"/>
    </row>
    <row r="40" spans="1:9">
      <c r="A40" s="12" t="s">
        <v>13</v>
      </c>
      <c r="B40" s="92" t="s">
        <v>14</v>
      </c>
      <c r="C40" s="92"/>
      <c r="D40" s="126">
        <v>350000</v>
      </c>
      <c r="E40" s="126"/>
      <c r="F40" s="10"/>
      <c r="G40" s="112"/>
      <c r="H40" s="11"/>
      <c r="I40" s="11"/>
    </row>
    <row r="41" spans="1:9" ht="16.5" customHeight="1">
      <c r="A41" s="13" t="s">
        <v>49</v>
      </c>
      <c r="B41" s="79" t="s">
        <v>50</v>
      </c>
      <c r="C41" s="79"/>
      <c r="D41" s="80">
        <f>D42+D43</f>
        <v>180000</v>
      </c>
      <c r="E41" s="80"/>
      <c r="F41" s="10"/>
      <c r="G41" s="110" t="s">
        <v>111</v>
      </c>
      <c r="H41" s="14">
        <f>D41</f>
        <v>180000</v>
      </c>
      <c r="I41" s="11"/>
    </row>
    <row r="42" spans="1:9">
      <c r="A42" s="12" t="s">
        <v>11</v>
      </c>
      <c r="B42" s="92" t="s">
        <v>12</v>
      </c>
      <c r="C42" s="92"/>
      <c r="D42" s="126">
        <v>120000</v>
      </c>
      <c r="E42" s="126"/>
      <c r="F42" s="10"/>
      <c r="G42" s="111"/>
      <c r="H42" s="11"/>
      <c r="I42" s="11"/>
    </row>
    <row r="43" spans="1:9">
      <c r="A43" s="12" t="s">
        <v>13</v>
      </c>
      <c r="B43" s="92" t="s">
        <v>14</v>
      </c>
      <c r="C43" s="92"/>
      <c r="D43" s="126">
        <v>60000</v>
      </c>
      <c r="E43" s="126"/>
      <c r="F43" s="10"/>
      <c r="G43" s="112"/>
      <c r="H43" s="11"/>
      <c r="I43" s="11"/>
    </row>
    <row r="44" spans="1:9">
      <c r="A44" s="13" t="s">
        <v>51</v>
      </c>
      <c r="B44" s="79" t="s">
        <v>36</v>
      </c>
      <c r="C44" s="79"/>
      <c r="D44" s="80">
        <f>D45+D46+D47+D48+D49+D50</f>
        <v>3925700</v>
      </c>
      <c r="E44" s="80"/>
      <c r="F44" s="10"/>
      <c r="G44" s="21"/>
      <c r="H44" s="11"/>
      <c r="I44" s="11"/>
    </row>
    <row r="45" spans="1:9">
      <c r="A45" s="12" t="s">
        <v>11</v>
      </c>
      <c r="B45" s="92" t="s">
        <v>12</v>
      </c>
      <c r="C45" s="92"/>
      <c r="D45" s="113">
        <f>1200000-600000</f>
        <v>600000</v>
      </c>
      <c r="E45" s="113"/>
      <c r="F45" s="10"/>
      <c r="G45" s="63" t="s">
        <v>120</v>
      </c>
      <c r="H45" s="22">
        <f>D45</f>
        <v>600000</v>
      </c>
      <c r="I45" s="11"/>
    </row>
    <row r="46" spans="1:9">
      <c r="A46" s="12" t="s">
        <v>11</v>
      </c>
      <c r="B46" s="92" t="s">
        <v>12</v>
      </c>
      <c r="C46" s="92"/>
      <c r="D46" s="126">
        <v>800000</v>
      </c>
      <c r="E46" s="126"/>
      <c r="F46" s="10"/>
      <c r="G46" s="63" t="s">
        <v>96</v>
      </c>
      <c r="H46" s="11"/>
      <c r="I46" s="11"/>
    </row>
    <row r="47" spans="1:9">
      <c r="A47" s="12" t="s">
        <v>13</v>
      </c>
      <c r="B47" s="92" t="s">
        <v>14</v>
      </c>
      <c r="C47" s="92"/>
      <c r="D47" s="126">
        <f>275700+500000</f>
        <v>775700</v>
      </c>
      <c r="E47" s="126"/>
      <c r="F47" s="11"/>
      <c r="G47" s="21"/>
      <c r="H47" s="11"/>
      <c r="I47" s="11"/>
    </row>
    <row r="48" spans="1:9" ht="24.75" customHeight="1">
      <c r="A48" s="12" t="s">
        <v>23</v>
      </c>
      <c r="B48" s="92" t="s">
        <v>24</v>
      </c>
      <c r="C48" s="92"/>
      <c r="D48" s="126">
        <v>150000</v>
      </c>
      <c r="E48" s="126"/>
      <c r="F48" s="10"/>
      <c r="G48" s="63" t="s">
        <v>114</v>
      </c>
      <c r="H48" s="14">
        <f>D48</f>
        <v>150000</v>
      </c>
      <c r="I48" s="11"/>
    </row>
    <row r="49" spans="1:9" ht="24.75" customHeight="1">
      <c r="A49" s="12" t="s">
        <v>23</v>
      </c>
      <c r="B49" s="92" t="s">
        <v>24</v>
      </c>
      <c r="C49" s="92"/>
      <c r="D49" s="126">
        <v>600000</v>
      </c>
      <c r="E49" s="126"/>
      <c r="F49" s="10"/>
      <c r="G49" s="63" t="s">
        <v>90</v>
      </c>
      <c r="H49" s="14">
        <f>D49</f>
        <v>600000</v>
      </c>
      <c r="I49" s="11"/>
    </row>
    <row r="50" spans="1:9" ht="28.5" customHeight="1">
      <c r="A50" s="12" t="s">
        <v>23</v>
      </c>
      <c r="B50" s="92" t="s">
        <v>24</v>
      </c>
      <c r="C50" s="92"/>
      <c r="D50" s="113">
        <f>500000+1500000-1000000</f>
        <v>1000000</v>
      </c>
      <c r="E50" s="113"/>
      <c r="F50" s="10"/>
      <c r="G50" s="63" t="s">
        <v>112</v>
      </c>
      <c r="H50" s="14">
        <f>D50</f>
        <v>1000000</v>
      </c>
      <c r="I50" s="11"/>
    </row>
    <row r="51" spans="1:9">
      <c r="A51" s="59" t="s">
        <v>52</v>
      </c>
      <c r="B51" s="78" t="s">
        <v>81</v>
      </c>
      <c r="C51" s="78"/>
      <c r="D51" s="77">
        <f>D52</f>
        <v>3000000</v>
      </c>
      <c r="E51" s="77"/>
      <c r="F51" s="10"/>
      <c r="G51" s="21"/>
      <c r="H51" s="11"/>
      <c r="I51" s="11"/>
    </row>
    <row r="52" spans="1:9" ht="24.75" customHeight="1">
      <c r="A52" s="60" t="s">
        <v>39</v>
      </c>
      <c r="B52" s="125" t="s">
        <v>40</v>
      </c>
      <c r="C52" s="125"/>
      <c r="D52" s="113">
        <f>3000000+600000-165760+93000-27240-500000</f>
        <v>3000000</v>
      </c>
      <c r="E52" s="113"/>
      <c r="F52" s="10"/>
      <c r="G52" s="21"/>
      <c r="H52" s="124"/>
      <c r="I52" s="124"/>
    </row>
    <row r="53" spans="1:9">
      <c r="A53" s="13" t="s">
        <v>43</v>
      </c>
      <c r="B53" s="79" t="s">
        <v>44</v>
      </c>
      <c r="C53" s="79"/>
      <c r="D53" s="80">
        <f>D54+D55+D56+D57+D58</f>
        <v>18207800</v>
      </c>
      <c r="E53" s="80"/>
      <c r="F53" s="10"/>
      <c r="G53" s="23"/>
      <c r="H53" s="11"/>
      <c r="I53" s="11"/>
    </row>
    <row r="54" spans="1:9" ht="24.75" customHeight="1">
      <c r="A54" s="12" t="s">
        <v>39</v>
      </c>
      <c r="B54" s="92" t="s">
        <v>40</v>
      </c>
      <c r="C54" s="92"/>
      <c r="D54" s="122">
        <f>20000000-3000000</f>
        <v>17000000</v>
      </c>
      <c r="E54" s="123"/>
      <c r="F54" s="10"/>
      <c r="G54" s="63" t="s">
        <v>93</v>
      </c>
      <c r="H54" s="14">
        <f t="shared" ref="H54:H59" si="0">D54</f>
        <v>17000000</v>
      </c>
      <c r="I54" s="11"/>
    </row>
    <row r="55" spans="1:9">
      <c r="A55" s="12" t="s">
        <v>39</v>
      </c>
      <c r="B55" s="92" t="s">
        <v>40</v>
      </c>
      <c r="C55" s="92"/>
      <c r="D55" s="122">
        <f>300000+200000</f>
        <v>500000</v>
      </c>
      <c r="E55" s="123"/>
      <c r="F55" s="10"/>
      <c r="G55" s="63" t="s">
        <v>117</v>
      </c>
      <c r="H55" s="22">
        <f t="shared" si="0"/>
        <v>500000</v>
      </c>
      <c r="I55" s="11"/>
    </row>
    <row r="56" spans="1:9">
      <c r="A56" s="12" t="s">
        <v>39</v>
      </c>
      <c r="B56" s="92" t="s">
        <v>40</v>
      </c>
      <c r="C56" s="92"/>
      <c r="D56" s="122">
        <f>150000+150000</f>
        <v>300000</v>
      </c>
      <c r="E56" s="123"/>
      <c r="F56" s="10"/>
      <c r="G56" s="63" t="s">
        <v>118</v>
      </c>
      <c r="H56" s="22">
        <f t="shared" si="0"/>
        <v>300000</v>
      </c>
      <c r="I56" s="11"/>
    </row>
    <row r="57" spans="1:9" ht="12" customHeight="1">
      <c r="A57" s="12" t="s">
        <v>39</v>
      </c>
      <c r="B57" s="92" t="s">
        <v>40</v>
      </c>
      <c r="C57" s="92"/>
      <c r="D57" s="122">
        <v>300000</v>
      </c>
      <c r="E57" s="123"/>
      <c r="F57" s="10"/>
      <c r="G57" s="63" t="s">
        <v>126</v>
      </c>
      <c r="H57" s="14">
        <f t="shared" si="0"/>
        <v>300000</v>
      </c>
      <c r="I57" s="11"/>
    </row>
    <row r="58" spans="1:9">
      <c r="A58" s="12" t="s">
        <v>39</v>
      </c>
      <c r="B58" s="92" t="s">
        <v>40</v>
      </c>
      <c r="C58" s="92"/>
      <c r="D58" s="116">
        <v>107800</v>
      </c>
      <c r="E58" s="117"/>
      <c r="F58" s="10"/>
      <c r="G58" s="63" t="s">
        <v>91</v>
      </c>
      <c r="H58" s="14">
        <f t="shared" si="0"/>
        <v>107800</v>
      </c>
      <c r="I58" s="20" t="s">
        <v>125</v>
      </c>
    </row>
    <row r="59" spans="1:9" ht="12.75" customHeight="1">
      <c r="A59" s="13" t="s">
        <v>54</v>
      </c>
      <c r="B59" s="79" t="s">
        <v>53</v>
      </c>
      <c r="C59" s="79"/>
      <c r="D59" s="80">
        <f>D60</f>
        <v>692000</v>
      </c>
      <c r="E59" s="80"/>
      <c r="F59" s="10"/>
      <c r="G59" s="112" t="s">
        <v>113</v>
      </c>
      <c r="H59" s="14">
        <f t="shared" si="0"/>
        <v>692000</v>
      </c>
      <c r="I59" s="11"/>
    </row>
    <row r="60" spans="1:9" ht="12.75" customHeight="1">
      <c r="A60" s="12" t="s">
        <v>39</v>
      </c>
      <c r="B60" s="92" t="s">
        <v>40</v>
      </c>
      <c r="C60" s="92"/>
      <c r="D60" s="113">
        <f>785000-93000</f>
        <v>692000</v>
      </c>
      <c r="E60" s="113"/>
      <c r="F60" s="10"/>
      <c r="G60" s="93"/>
      <c r="H60" s="11"/>
      <c r="I60" s="11"/>
    </row>
    <row r="61" spans="1:9" ht="12.75" customHeight="1">
      <c r="A61" s="13" t="s">
        <v>59</v>
      </c>
      <c r="B61" s="79" t="s">
        <v>56</v>
      </c>
      <c r="C61" s="79"/>
      <c r="D61" s="80">
        <f>D65</f>
        <v>2508000</v>
      </c>
      <c r="E61" s="80"/>
      <c r="F61" s="10"/>
      <c r="G61" s="93" t="s">
        <v>115</v>
      </c>
      <c r="H61" s="14">
        <f>D61</f>
        <v>2508000</v>
      </c>
      <c r="I61" s="11"/>
    </row>
    <row r="62" spans="1:9" ht="12.75" hidden="1" customHeight="1">
      <c r="A62" s="13" t="s">
        <v>57</v>
      </c>
      <c r="B62" s="118" t="s">
        <v>58</v>
      </c>
      <c r="C62" s="119"/>
      <c r="D62" s="120">
        <v>0</v>
      </c>
      <c r="E62" s="121"/>
      <c r="F62" s="10"/>
      <c r="G62" s="93"/>
      <c r="H62" s="11"/>
      <c r="I62" s="11"/>
    </row>
    <row r="63" spans="1:9" ht="12.75" hidden="1" customHeight="1">
      <c r="A63" s="12" t="s">
        <v>39</v>
      </c>
      <c r="B63" s="114" t="s">
        <v>40</v>
      </c>
      <c r="C63" s="115"/>
      <c r="D63" s="116">
        <v>0</v>
      </c>
      <c r="E63" s="117"/>
      <c r="F63" s="10"/>
      <c r="G63" s="93"/>
      <c r="H63" s="11"/>
      <c r="I63" s="11"/>
    </row>
    <row r="64" spans="1:9" ht="30.75" hidden="1" customHeight="1">
      <c r="A64" s="13" t="s">
        <v>59</v>
      </c>
      <c r="B64" s="79" t="s">
        <v>56</v>
      </c>
      <c r="C64" s="79"/>
      <c r="D64" s="80">
        <v>0</v>
      </c>
      <c r="E64" s="80"/>
      <c r="F64" s="10"/>
      <c r="G64" s="93"/>
      <c r="H64" s="11"/>
      <c r="I64" s="11"/>
    </row>
    <row r="65" spans="1:9" ht="30.75" customHeight="1">
      <c r="A65" s="12" t="s">
        <v>39</v>
      </c>
      <c r="B65" s="114" t="s">
        <v>40</v>
      </c>
      <c r="C65" s="115"/>
      <c r="D65" s="113">
        <v>2508000</v>
      </c>
      <c r="E65" s="113"/>
      <c r="F65" s="10"/>
      <c r="G65" s="93"/>
      <c r="H65" s="11"/>
      <c r="I65" s="11"/>
    </row>
    <row r="66" spans="1:9">
      <c r="A66" s="13" t="s">
        <v>51</v>
      </c>
      <c r="B66" s="79" t="s">
        <v>60</v>
      </c>
      <c r="C66" s="79"/>
      <c r="D66" s="77">
        <f>D67</f>
        <v>1700000</v>
      </c>
      <c r="E66" s="77"/>
      <c r="F66" s="10"/>
      <c r="G66" s="110" t="s">
        <v>116</v>
      </c>
      <c r="H66" s="14">
        <f>D66</f>
        <v>1700000</v>
      </c>
      <c r="I66" s="11"/>
    </row>
    <row r="67" spans="1:9">
      <c r="A67" s="12" t="s">
        <v>39</v>
      </c>
      <c r="B67" s="92" t="s">
        <v>40</v>
      </c>
      <c r="C67" s="92"/>
      <c r="D67" s="113">
        <f>2200000-500000</f>
        <v>1700000</v>
      </c>
      <c r="E67" s="113"/>
      <c r="F67" s="10"/>
      <c r="G67" s="111"/>
      <c r="H67" s="11"/>
      <c r="I67" s="11"/>
    </row>
    <row r="68" spans="1:9">
      <c r="A68" s="13" t="s">
        <v>43</v>
      </c>
      <c r="B68" s="79" t="s">
        <v>61</v>
      </c>
      <c r="C68" s="79"/>
      <c r="D68" s="80">
        <f>D69</f>
        <v>450000</v>
      </c>
      <c r="E68" s="80"/>
      <c r="F68" s="10"/>
      <c r="G68" s="112"/>
      <c r="H68" s="11"/>
      <c r="I68" s="11"/>
    </row>
    <row r="69" spans="1:9">
      <c r="A69" s="24" t="s">
        <v>39</v>
      </c>
      <c r="B69" s="101" t="s">
        <v>40</v>
      </c>
      <c r="C69" s="101"/>
      <c r="D69" s="102">
        <f>1050000-600000</f>
        <v>450000</v>
      </c>
      <c r="E69" s="102"/>
      <c r="F69" s="10"/>
      <c r="G69" s="23"/>
      <c r="H69" s="11"/>
      <c r="I69" s="11"/>
    </row>
    <row r="70" spans="1:9" s="7" customFormat="1">
      <c r="A70" s="59">
        <v>6052</v>
      </c>
      <c r="B70" s="103" t="s">
        <v>121</v>
      </c>
      <c r="C70" s="104"/>
      <c r="D70" s="105">
        <f>D71</f>
        <v>2309940</v>
      </c>
      <c r="E70" s="106"/>
      <c r="F70" s="25"/>
      <c r="G70" s="26"/>
      <c r="H70" s="25"/>
      <c r="I70" s="25"/>
    </row>
    <row r="71" spans="1:9" s="7" customFormat="1" ht="13.5" thickBot="1">
      <c r="A71" s="61" t="s">
        <v>39</v>
      </c>
      <c r="B71" s="107" t="s">
        <v>40</v>
      </c>
      <c r="C71" s="107"/>
      <c r="D71" s="108">
        <f>3500000-2217330+1000000+500000+30+27240-500000</f>
        <v>2309940</v>
      </c>
      <c r="E71" s="109"/>
      <c r="F71" s="25"/>
      <c r="G71" s="26"/>
      <c r="H71" s="25"/>
      <c r="I71" s="25"/>
    </row>
    <row r="72" spans="1:9" ht="16.5" thickBot="1">
      <c r="A72" s="27" t="s">
        <v>62</v>
      </c>
      <c r="B72" s="88" t="s">
        <v>63</v>
      </c>
      <c r="C72" s="71"/>
      <c r="D72" s="96">
        <f>D5+D17+D19+D21+D27+D29+D31+D33+D35+D37+D39+D41+D44+D51+D53+D59+D61+D66+D68+D70</f>
        <v>59000000</v>
      </c>
      <c r="E72" s="97"/>
      <c r="F72" s="28">
        <f>D72-59000000</f>
        <v>0</v>
      </c>
      <c r="G72" s="21"/>
      <c r="H72" s="29">
        <f>SUM(H16:H69)</f>
        <v>32398560</v>
      </c>
      <c r="I72" s="11"/>
    </row>
    <row r="73" spans="1:9" s="4" customFormat="1" ht="13.5" thickBot="1">
      <c r="A73" s="16"/>
      <c r="B73" s="30"/>
      <c r="C73" s="30"/>
      <c r="D73" s="30"/>
      <c r="E73" s="30"/>
      <c r="F73" s="30"/>
      <c r="G73" s="15"/>
      <c r="H73" s="16"/>
      <c r="I73" s="16"/>
    </row>
    <row r="74" spans="1:9" s="4" customFormat="1" ht="16.5" thickBot="1">
      <c r="A74" s="31" t="s">
        <v>98</v>
      </c>
      <c r="B74" s="30"/>
      <c r="C74" s="30"/>
      <c r="D74" s="30"/>
      <c r="E74" s="98">
        <f>D2-D72</f>
        <v>13000000</v>
      </c>
      <c r="F74" s="99"/>
      <c r="G74" s="32"/>
      <c r="H74" s="16"/>
      <c r="I74" s="16"/>
    </row>
    <row r="75" spans="1:9" s="4" customFormat="1" ht="15.75">
      <c r="A75" s="31"/>
      <c r="B75" s="30"/>
      <c r="C75" s="30"/>
      <c r="D75" s="30"/>
      <c r="E75" s="33"/>
      <c r="F75" s="33"/>
      <c r="G75" s="34"/>
      <c r="H75" s="16"/>
      <c r="I75" s="16"/>
    </row>
    <row r="76" spans="1:9" s="4" customFormat="1" ht="16.5" thickBot="1">
      <c r="A76" s="16"/>
      <c r="B76" s="35"/>
      <c r="C76" s="100" t="s">
        <v>80</v>
      </c>
      <c r="D76" s="100"/>
      <c r="E76" s="100"/>
      <c r="F76" s="100"/>
      <c r="G76" s="15"/>
      <c r="H76" s="16"/>
      <c r="I76" s="16"/>
    </row>
    <row r="77" spans="1:9" s="4" customFormat="1" ht="13.5" thickBot="1">
      <c r="A77" s="16"/>
      <c r="B77" s="30"/>
      <c r="C77" s="30"/>
      <c r="D77" s="30"/>
      <c r="E77" s="30"/>
      <c r="F77" s="36" t="s">
        <v>103</v>
      </c>
      <c r="G77" s="15"/>
      <c r="H77" s="16"/>
      <c r="I77" s="16"/>
    </row>
    <row r="78" spans="1:9" ht="13.5" thickBot="1">
      <c r="A78" s="37" t="s">
        <v>5</v>
      </c>
      <c r="B78" s="88" t="s">
        <v>6</v>
      </c>
      <c r="C78" s="88"/>
      <c r="D78" s="89">
        <f>D79+D81+D80</f>
        <v>4576800</v>
      </c>
      <c r="E78" s="89"/>
      <c r="F78" s="38">
        <f>F79+F80+F81</f>
        <v>4576800</v>
      </c>
      <c r="G78" s="39"/>
      <c r="H78" s="11"/>
      <c r="I78" s="11"/>
    </row>
    <row r="79" spans="1:9" ht="25.5">
      <c r="A79" s="40" t="s">
        <v>73</v>
      </c>
      <c r="B79" s="90" t="s">
        <v>64</v>
      </c>
      <c r="C79" s="90"/>
      <c r="D79" s="91">
        <f>276800+400000+500000</f>
        <v>1176800</v>
      </c>
      <c r="E79" s="91"/>
      <c r="F79" s="41">
        <f>D79</f>
        <v>1176800</v>
      </c>
      <c r="G79" s="70" t="s">
        <v>127</v>
      </c>
      <c r="H79" s="11"/>
      <c r="I79" s="11"/>
    </row>
    <row r="80" spans="1:9" ht="29.25" customHeight="1">
      <c r="A80" s="40">
        <v>3132</v>
      </c>
      <c r="B80" s="90" t="s">
        <v>128</v>
      </c>
      <c r="C80" s="90"/>
      <c r="D80" s="91">
        <v>2500000</v>
      </c>
      <c r="E80" s="91"/>
      <c r="F80" s="41">
        <f>D80</f>
        <v>2500000</v>
      </c>
      <c r="G80" s="70" t="s">
        <v>129</v>
      </c>
      <c r="H80" s="11"/>
      <c r="I80" s="11"/>
    </row>
    <row r="81" spans="1:9">
      <c r="A81" s="42" t="s">
        <v>74</v>
      </c>
      <c r="B81" s="92" t="s">
        <v>65</v>
      </c>
      <c r="C81" s="92"/>
      <c r="D81" s="77">
        <v>900000</v>
      </c>
      <c r="E81" s="77"/>
      <c r="F81" s="69">
        <v>900000</v>
      </c>
      <c r="G81" s="93" t="s">
        <v>122</v>
      </c>
      <c r="H81" s="16"/>
      <c r="I81" s="11"/>
    </row>
    <row r="82" spans="1:9">
      <c r="A82" s="43" t="s">
        <v>76</v>
      </c>
      <c r="B82" s="79" t="s">
        <v>67</v>
      </c>
      <c r="C82" s="79"/>
      <c r="D82" s="77">
        <v>1094720</v>
      </c>
      <c r="E82" s="77"/>
      <c r="F82" s="69">
        <v>1094720</v>
      </c>
      <c r="G82" s="93"/>
      <c r="H82" s="44"/>
      <c r="I82" s="11"/>
    </row>
    <row r="83" spans="1:9">
      <c r="A83" s="43" t="s">
        <v>78</v>
      </c>
      <c r="B83" s="79" t="s">
        <v>69</v>
      </c>
      <c r="C83" s="79"/>
      <c r="D83" s="77">
        <v>1505280</v>
      </c>
      <c r="E83" s="77"/>
      <c r="F83" s="69">
        <v>1505280</v>
      </c>
      <c r="G83" s="93"/>
      <c r="H83" s="66">
        <f>D81+D82+D83+D84+D85+D86</f>
        <v>5000000</v>
      </c>
      <c r="I83" s="11"/>
    </row>
    <row r="84" spans="1:9" hidden="1">
      <c r="A84" s="45">
        <v>1010</v>
      </c>
      <c r="B84" s="81" t="s">
        <v>70</v>
      </c>
      <c r="C84" s="81"/>
      <c r="D84" s="77">
        <v>0</v>
      </c>
      <c r="E84" s="77"/>
      <c r="F84" s="69">
        <v>0</v>
      </c>
      <c r="G84" s="93"/>
      <c r="H84" s="44"/>
      <c r="I84" s="11"/>
    </row>
    <row r="85" spans="1:9" ht="40.5" customHeight="1">
      <c r="A85" s="43" t="s">
        <v>43</v>
      </c>
      <c r="B85" s="79" t="s">
        <v>44</v>
      </c>
      <c r="C85" s="79"/>
      <c r="D85" s="77">
        <v>1500000</v>
      </c>
      <c r="E85" s="77"/>
      <c r="F85" s="69">
        <f>D85</f>
        <v>1500000</v>
      </c>
      <c r="G85" s="93"/>
      <c r="H85" s="44"/>
      <c r="I85" s="11"/>
    </row>
    <row r="86" spans="1:9" ht="14.25" hidden="1" customHeight="1">
      <c r="A86" s="45">
        <v>1010</v>
      </c>
      <c r="B86" s="81" t="s">
        <v>72</v>
      </c>
      <c r="C86" s="81"/>
      <c r="D86" s="87">
        <v>0</v>
      </c>
      <c r="E86" s="87"/>
      <c r="F86" s="46">
        <v>0</v>
      </c>
      <c r="G86" s="93"/>
      <c r="H86" s="44"/>
      <c r="I86" s="11"/>
    </row>
    <row r="87" spans="1:9" s="8" customFormat="1" hidden="1">
      <c r="A87" s="47">
        <v>6060</v>
      </c>
      <c r="B87" s="81" t="s">
        <v>44</v>
      </c>
      <c r="C87" s="81"/>
      <c r="D87" s="82">
        <v>0</v>
      </c>
      <c r="E87" s="82"/>
      <c r="F87" s="48">
        <v>0</v>
      </c>
      <c r="G87" s="84" t="s">
        <v>123</v>
      </c>
      <c r="H87" s="94">
        <v>0</v>
      </c>
      <c r="I87" s="20"/>
    </row>
    <row r="88" spans="1:9" s="8" customFormat="1" ht="14.25" hidden="1" customHeight="1">
      <c r="A88" s="47" t="s">
        <v>124</v>
      </c>
      <c r="B88" s="81" t="s">
        <v>69</v>
      </c>
      <c r="C88" s="81"/>
      <c r="D88" s="82">
        <v>0</v>
      </c>
      <c r="E88" s="82"/>
      <c r="F88" s="48">
        <v>0</v>
      </c>
      <c r="G88" s="85"/>
      <c r="H88" s="95"/>
      <c r="I88" s="20"/>
    </row>
    <row r="89" spans="1:9" ht="12.75" customHeight="1">
      <c r="A89" s="49" t="s">
        <v>75</v>
      </c>
      <c r="B89" s="78" t="s">
        <v>66</v>
      </c>
      <c r="C89" s="78"/>
      <c r="D89" s="77">
        <f>2400000-400000-1000000</f>
        <v>1000000</v>
      </c>
      <c r="E89" s="77"/>
      <c r="F89" s="69">
        <f>D89</f>
        <v>1000000</v>
      </c>
      <c r="G89" s="86" t="s">
        <v>89</v>
      </c>
      <c r="H89" s="44"/>
      <c r="I89" s="11"/>
    </row>
    <row r="90" spans="1:9">
      <c r="A90" s="49" t="s">
        <v>45</v>
      </c>
      <c r="B90" s="78" t="s">
        <v>46</v>
      </c>
      <c r="C90" s="78"/>
      <c r="D90" s="77">
        <f>1950000-500000</f>
        <v>1450000</v>
      </c>
      <c r="E90" s="77"/>
      <c r="F90" s="69">
        <f>D90</f>
        <v>1450000</v>
      </c>
      <c r="G90" s="86"/>
      <c r="H90" s="66">
        <f>D89+D90+D91</f>
        <v>3050000</v>
      </c>
      <c r="I90" s="11"/>
    </row>
    <row r="91" spans="1:9">
      <c r="A91" s="49" t="s">
        <v>47</v>
      </c>
      <c r="B91" s="78" t="s">
        <v>48</v>
      </c>
      <c r="C91" s="78"/>
      <c r="D91" s="77">
        <v>600000</v>
      </c>
      <c r="E91" s="77"/>
      <c r="F91" s="69">
        <v>600000</v>
      </c>
      <c r="G91" s="86"/>
      <c r="H91" s="11"/>
      <c r="I91" s="11"/>
    </row>
    <row r="92" spans="1:9" ht="25.5">
      <c r="A92" s="49" t="s">
        <v>79</v>
      </c>
      <c r="B92" s="78" t="s">
        <v>71</v>
      </c>
      <c r="C92" s="78"/>
      <c r="D92" s="77">
        <f>1000000+500000</f>
        <v>1500000</v>
      </c>
      <c r="E92" s="77"/>
      <c r="F92" s="22">
        <v>1500000</v>
      </c>
      <c r="G92" s="68" t="s">
        <v>119</v>
      </c>
      <c r="H92" s="66">
        <f>D92</f>
        <v>1500000</v>
      </c>
      <c r="I92" s="11"/>
    </row>
    <row r="93" spans="1:9">
      <c r="A93" s="43" t="s">
        <v>43</v>
      </c>
      <c r="B93" s="79" t="s">
        <v>44</v>
      </c>
      <c r="C93" s="79"/>
      <c r="D93" s="80">
        <v>373200</v>
      </c>
      <c r="E93" s="80"/>
      <c r="F93" s="14">
        <v>373200</v>
      </c>
      <c r="G93" s="50" t="s">
        <v>91</v>
      </c>
      <c r="H93" s="67">
        <f>D93</f>
        <v>373200</v>
      </c>
      <c r="I93" s="11"/>
    </row>
    <row r="94" spans="1:9" ht="13.5">
      <c r="A94" s="43" t="s">
        <v>77</v>
      </c>
      <c r="B94" s="79" t="s">
        <v>68</v>
      </c>
      <c r="C94" s="79"/>
      <c r="D94" s="83">
        <v>58500</v>
      </c>
      <c r="E94" s="83"/>
      <c r="F94" s="51">
        <v>0</v>
      </c>
      <c r="G94" s="50" t="s">
        <v>95</v>
      </c>
      <c r="H94" s="67">
        <f>D94</f>
        <v>58500</v>
      </c>
      <c r="I94" s="11"/>
    </row>
    <row r="95" spans="1:9" ht="13.5">
      <c r="A95" s="43">
        <v>1010</v>
      </c>
      <c r="B95" s="79" t="s">
        <v>101</v>
      </c>
      <c r="C95" s="79"/>
      <c r="D95" s="83">
        <v>3900000</v>
      </c>
      <c r="E95" s="83"/>
      <c r="F95" s="52">
        <v>0</v>
      </c>
      <c r="G95" s="53"/>
      <c r="H95" s="44"/>
      <c r="I95" s="11"/>
    </row>
    <row r="96" spans="1:9" ht="12.75" customHeight="1" thickBot="1">
      <c r="A96" s="54">
        <v>4090</v>
      </c>
      <c r="B96" s="75" t="s">
        <v>102</v>
      </c>
      <c r="C96" s="75"/>
      <c r="D96" s="76">
        <v>100000</v>
      </c>
      <c r="E96" s="76"/>
      <c r="F96" s="55">
        <v>0</v>
      </c>
      <c r="G96" s="56"/>
      <c r="H96" s="44"/>
      <c r="I96" s="11"/>
    </row>
    <row r="97" spans="1:9" ht="16.5" thickBot="1">
      <c r="A97" s="27" t="s">
        <v>62</v>
      </c>
      <c r="B97" s="71" t="s">
        <v>63</v>
      </c>
      <c r="C97" s="72"/>
      <c r="D97" s="73">
        <f>D78+D82+D83+D84+D85+D86+D89+D90+D91+D92+D93+D94+D95+D96+D87+D88</f>
        <v>17658500</v>
      </c>
      <c r="E97" s="74"/>
      <c r="F97" s="65">
        <f>F78+F82+F83+F84+F85+F86+F89+F90+F91+F92+F93+F87+F88</f>
        <v>13600000</v>
      </c>
      <c r="G97" s="57"/>
      <c r="H97" s="58">
        <f>SUM(H79:H96)</f>
        <v>9981700</v>
      </c>
      <c r="I97" s="11">
        <f>H97-11481700</f>
        <v>-1500000</v>
      </c>
    </row>
    <row r="98" spans="1:9" ht="18.75">
      <c r="B98" s="5" t="s">
        <v>97</v>
      </c>
      <c r="E98" s="3"/>
      <c r="F98" s="3"/>
      <c r="H98" s="143">
        <f>H72+H97</f>
        <v>42380260</v>
      </c>
    </row>
    <row r="99" spans="1:9">
      <c r="E99" s="3"/>
    </row>
  </sheetData>
  <mergeCells count="201">
    <mergeCell ref="H22:H24"/>
    <mergeCell ref="A1:F1"/>
    <mergeCell ref="A2:C2"/>
    <mergeCell ref="D2:E2"/>
    <mergeCell ref="A3:F3"/>
    <mergeCell ref="B4:C4"/>
    <mergeCell ref="D4:E4"/>
    <mergeCell ref="B23:C23"/>
    <mergeCell ref="B24:C24"/>
    <mergeCell ref="D23:E23"/>
    <mergeCell ref="D24:E24"/>
    <mergeCell ref="B8:C8"/>
    <mergeCell ref="D8:E8"/>
    <mergeCell ref="B9:C9"/>
    <mergeCell ref="D9:E9"/>
    <mergeCell ref="B10:C10"/>
    <mergeCell ref="D10:E10"/>
    <mergeCell ref="B5:C5"/>
    <mergeCell ref="D5:E5"/>
    <mergeCell ref="B6:C6"/>
    <mergeCell ref="D6:E6"/>
    <mergeCell ref="B7:C7"/>
    <mergeCell ref="D7:E7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21:C21"/>
    <mergeCell ref="D21:E21"/>
    <mergeCell ref="B22:C22"/>
    <mergeCell ref="D22:E22"/>
    <mergeCell ref="B25:C25"/>
    <mergeCell ref="D25:E25"/>
    <mergeCell ref="B17:C17"/>
    <mergeCell ref="D17:E17"/>
    <mergeCell ref="G17:G18"/>
    <mergeCell ref="B18:C18"/>
    <mergeCell ref="D18:E18"/>
    <mergeCell ref="B19:C19"/>
    <mergeCell ref="D19:E19"/>
    <mergeCell ref="G19:G20"/>
    <mergeCell ref="B20:C20"/>
    <mergeCell ref="D20:E20"/>
    <mergeCell ref="G22:G24"/>
    <mergeCell ref="G27:G28"/>
    <mergeCell ref="B28:C28"/>
    <mergeCell ref="D28:E28"/>
    <mergeCell ref="B29:C29"/>
    <mergeCell ref="D29:E29"/>
    <mergeCell ref="G29:G30"/>
    <mergeCell ref="B30:C30"/>
    <mergeCell ref="D30:E30"/>
    <mergeCell ref="B26:C26"/>
    <mergeCell ref="D26:E26"/>
    <mergeCell ref="B27:C27"/>
    <mergeCell ref="D27:E27"/>
    <mergeCell ref="G33:G34"/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37:C37"/>
    <mergeCell ref="D37:E37"/>
    <mergeCell ref="G37:G40"/>
    <mergeCell ref="B38:C38"/>
    <mergeCell ref="D38:E38"/>
    <mergeCell ref="B39:C39"/>
    <mergeCell ref="D39:E39"/>
    <mergeCell ref="B40:C40"/>
    <mergeCell ref="D40:E40"/>
    <mergeCell ref="B44:C44"/>
    <mergeCell ref="D44:E44"/>
    <mergeCell ref="B45:C45"/>
    <mergeCell ref="D45:E45"/>
    <mergeCell ref="B46:C46"/>
    <mergeCell ref="D46:E46"/>
    <mergeCell ref="B41:C41"/>
    <mergeCell ref="D41:E41"/>
    <mergeCell ref="G41:G43"/>
    <mergeCell ref="B42:C42"/>
    <mergeCell ref="D42:E42"/>
    <mergeCell ref="B43:C43"/>
    <mergeCell ref="D43:E43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56:C56"/>
    <mergeCell ref="D56:E56"/>
    <mergeCell ref="B57:C57"/>
    <mergeCell ref="D57:E57"/>
    <mergeCell ref="B58:C58"/>
    <mergeCell ref="D58:E58"/>
    <mergeCell ref="H52:I52"/>
    <mergeCell ref="B53:C53"/>
    <mergeCell ref="D53:E53"/>
    <mergeCell ref="B54:C54"/>
    <mergeCell ref="D54:E54"/>
    <mergeCell ref="B55:C55"/>
    <mergeCell ref="D55:E55"/>
    <mergeCell ref="B59:C59"/>
    <mergeCell ref="D59:E59"/>
    <mergeCell ref="G59:G60"/>
    <mergeCell ref="B60:C60"/>
    <mergeCell ref="D60:E60"/>
    <mergeCell ref="B61:C61"/>
    <mergeCell ref="D61:E61"/>
    <mergeCell ref="G61:G65"/>
    <mergeCell ref="B62:C62"/>
    <mergeCell ref="D62:E62"/>
    <mergeCell ref="B66:C66"/>
    <mergeCell ref="D66:E66"/>
    <mergeCell ref="G66:G68"/>
    <mergeCell ref="B67:C67"/>
    <mergeCell ref="D67:E67"/>
    <mergeCell ref="B68:C68"/>
    <mergeCell ref="D68:E68"/>
    <mergeCell ref="B63:C63"/>
    <mergeCell ref="D63:E63"/>
    <mergeCell ref="B64:C64"/>
    <mergeCell ref="D64:E64"/>
    <mergeCell ref="B65:C65"/>
    <mergeCell ref="D65:E65"/>
    <mergeCell ref="H87:H88"/>
    <mergeCell ref="B72:C72"/>
    <mergeCell ref="D72:E72"/>
    <mergeCell ref="E74:F74"/>
    <mergeCell ref="C76:F76"/>
    <mergeCell ref="D83:E83"/>
    <mergeCell ref="B84:C84"/>
    <mergeCell ref="D84:E84"/>
    <mergeCell ref="B69:C69"/>
    <mergeCell ref="D69:E69"/>
    <mergeCell ref="B70:C70"/>
    <mergeCell ref="D70:E70"/>
    <mergeCell ref="B71:C71"/>
    <mergeCell ref="D71:E71"/>
    <mergeCell ref="G87:G88"/>
    <mergeCell ref="G89:G91"/>
    <mergeCell ref="B86:C86"/>
    <mergeCell ref="D86:E86"/>
    <mergeCell ref="B78:C78"/>
    <mergeCell ref="D78:E78"/>
    <mergeCell ref="B79:C79"/>
    <mergeCell ref="D79:E79"/>
    <mergeCell ref="B87:C87"/>
    <mergeCell ref="D87:E87"/>
    <mergeCell ref="B81:C81"/>
    <mergeCell ref="D81:E81"/>
    <mergeCell ref="B82:C82"/>
    <mergeCell ref="D82:E82"/>
    <mergeCell ref="B83:C83"/>
    <mergeCell ref="B85:C85"/>
    <mergeCell ref="D85:E85"/>
    <mergeCell ref="B80:C80"/>
    <mergeCell ref="D80:E80"/>
    <mergeCell ref="G81:G86"/>
    <mergeCell ref="B88:C88"/>
    <mergeCell ref="D88:E88"/>
    <mergeCell ref="B89:C89"/>
    <mergeCell ref="D89:E89"/>
    <mergeCell ref="B90:C90"/>
    <mergeCell ref="B94:C94"/>
    <mergeCell ref="D94:E94"/>
    <mergeCell ref="B95:C95"/>
    <mergeCell ref="D95:E95"/>
    <mergeCell ref="B97:C97"/>
    <mergeCell ref="D97:E97"/>
    <mergeCell ref="B96:C96"/>
    <mergeCell ref="D96:E96"/>
    <mergeCell ref="D90:E90"/>
    <mergeCell ref="B91:C91"/>
    <mergeCell ref="D91:E91"/>
    <mergeCell ref="B92:C92"/>
    <mergeCell ref="D92:E92"/>
    <mergeCell ref="B93:C93"/>
    <mergeCell ref="D93:E93"/>
  </mergeCells>
  <pageMargins left="0.25" right="0.30694444444444446" top="0.25" bottom="0.25" header="0.3" footer="0.3"/>
  <pageSetup paperSize="9" scale="75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 12 осн (2)</vt:lpstr>
      <vt:lpstr>'14 12 осн (2)'!Область_печати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2017-12-15T14:00:28Z</cp:lastPrinted>
  <dcterms:created xsi:type="dcterms:W3CDTF">2017-11-29T13:21:29Z</dcterms:created>
  <dcterms:modified xsi:type="dcterms:W3CDTF">2017-12-15T14:04:52Z</dcterms:modified>
</cp:coreProperties>
</file>