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a\Documents\Боярка_Водоканал\Водоканал\Тариф 2023\НА САЙТ 16_02_2023\ЗАТВЕРДЖЕНІ 28_02_2023\На сайт\"/>
    </mc:Choice>
  </mc:AlternateContent>
  <xr:revisionPtr revIDLastSave="0" documentId="13_ncr:1_{435BA30A-7DC3-46A8-98C8-860188085B0E}" xr6:coauthVersionLast="47" xr6:coauthVersionMax="47" xr10:uidLastSave="{00000000-0000-0000-0000-000000000000}"/>
  <bookViews>
    <workbookView xWindow="-110" yWindow="-110" windowWidth="19420" windowHeight="10420" tabRatio="857" xr2:uid="{00000000-000D-0000-FFFF-FFFF00000000}"/>
  </bookViews>
  <sheets>
    <sheet name="Дод17" sheetId="24" r:id="rId1"/>
    <sheet name="Лист1" sheetId="25" r:id="rId2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4" l="1"/>
  <c r="F15" i="24"/>
  <c r="D9" i="24"/>
  <c r="I32" i="24"/>
  <c r="G32" i="24"/>
  <c r="E32" i="24"/>
  <c r="E15" i="24"/>
  <c r="H19" i="24"/>
  <c r="H15" i="24"/>
  <c r="I15" i="24" s="1"/>
  <c r="H9" i="24"/>
  <c r="I9" i="24" s="1"/>
  <c r="H28" i="24"/>
  <c r="H8" i="24" l="1"/>
  <c r="I8" i="24" s="1"/>
  <c r="H26" i="24"/>
  <c r="H36" i="24" l="1"/>
  <c r="I36" i="24" s="1"/>
  <c r="I26" i="24"/>
  <c r="I35" i="24"/>
  <c r="I34" i="24"/>
  <c r="I33" i="24"/>
  <c r="I31" i="24"/>
  <c r="I30" i="24"/>
  <c r="I27" i="24"/>
  <c r="I25" i="24"/>
  <c r="I24" i="24"/>
  <c r="I23" i="24"/>
  <c r="I22" i="24"/>
  <c r="I21" i="24"/>
  <c r="I20" i="24"/>
  <c r="I19" i="24"/>
  <c r="I18" i="24"/>
  <c r="I17" i="24"/>
  <c r="I16" i="24"/>
  <c r="I14" i="24"/>
  <c r="I13" i="24"/>
  <c r="I12" i="24"/>
  <c r="I11" i="24"/>
  <c r="I10" i="24"/>
  <c r="I39" i="24" l="1"/>
  <c r="I40" i="24" l="1"/>
  <c r="I41" i="24" s="1"/>
  <c r="G35" i="24" l="1"/>
  <c r="G34" i="24"/>
  <c r="G33" i="24"/>
  <c r="G31" i="24"/>
  <c r="G27" i="24"/>
  <c r="G25" i="24"/>
  <c r="G24" i="24"/>
  <c r="G23" i="24"/>
  <c r="G22" i="24"/>
  <c r="G21" i="24"/>
  <c r="G20" i="24"/>
  <c r="G19" i="24" s="1"/>
  <c r="F19" i="24"/>
  <c r="G18" i="24"/>
  <c r="G17" i="24"/>
  <c r="G16" i="24"/>
  <c r="G15" i="24" s="1"/>
  <c r="G14" i="24"/>
  <c r="G13" i="24"/>
  <c r="G12" i="24"/>
  <c r="G11" i="24"/>
  <c r="G10" i="24"/>
  <c r="F9" i="24"/>
  <c r="G9" i="24" s="1"/>
  <c r="F8" i="24"/>
  <c r="G8" i="24" s="1"/>
  <c r="F26" i="24" l="1"/>
  <c r="G26" i="24" l="1"/>
  <c r="F36" i="24"/>
  <c r="G36" i="24"/>
  <c r="G28" i="24"/>
  <c r="G39" i="24"/>
  <c r="G40" i="24" l="1"/>
  <c r="G41" i="24" s="1"/>
  <c r="G29" i="24"/>
  <c r="G30" i="24"/>
  <c r="D19" i="24" l="1"/>
  <c r="E9" i="24" l="1"/>
  <c r="E13" i="24"/>
  <c r="D8" i="24" l="1"/>
  <c r="D26" i="24" l="1"/>
  <c r="E8" i="24"/>
  <c r="E29" i="24"/>
  <c r="E35" i="24"/>
  <c r="E18" i="24"/>
  <c r="E11" i="24"/>
  <c r="E14" i="24"/>
  <c r="E16" i="24"/>
  <c r="E34" i="24"/>
  <c r="E21" i="24"/>
  <c r="E27" i="24"/>
  <c r="E25" i="24"/>
  <c r="E31" i="24"/>
  <c r="E30" i="24"/>
  <c r="E23" i="24"/>
  <c r="E28" i="24"/>
  <c r="E10" i="24"/>
  <c r="E33" i="24"/>
  <c r="E22" i="24"/>
  <c r="E20" i="24"/>
  <c r="E19" i="24" s="1"/>
  <c r="E24" i="24"/>
  <c r="E26" i="24" l="1"/>
  <c r="D36" i="24"/>
  <c r="E36" i="24" s="1"/>
  <c r="E12" i="24"/>
  <c r="E17" i="24"/>
  <c r="E39" i="24" l="1"/>
  <c r="E40" i="24"/>
  <c r="E41" i="24" l="1"/>
  <c r="I29" i="24" l="1"/>
  <c r="I28" i="24"/>
</calcChain>
</file>

<file path=xl/sharedStrings.xml><?xml version="1.0" encoding="utf-8"?>
<sst xmlns="http://schemas.openxmlformats.org/spreadsheetml/2006/main" count="83" uniqueCount="72">
  <si>
    <t>Показник</t>
  </si>
  <si>
    <t>Код рядка</t>
  </si>
  <si>
    <t>грн/куб. м</t>
  </si>
  <si>
    <t>А</t>
  </si>
  <si>
    <t>Б</t>
  </si>
  <si>
    <t>В</t>
  </si>
  <si>
    <t>Виробнича собівартість, усього, зокрема:</t>
  </si>
  <si>
    <t>прямі матеріальні витрати, зокрема:</t>
  </si>
  <si>
    <t>покупна вода</t>
  </si>
  <si>
    <t>інші прямі матеріальні витрати</t>
  </si>
  <si>
    <t>прямі витрати на оплату праці</t>
  </si>
  <si>
    <t>інші прямі витрати, зокрема:</t>
  </si>
  <si>
    <t>єдиний внесок на загальнообов'язкове державне соціальне страхування працівників</t>
  </si>
  <si>
    <t>амортизація основних виробничих засобів та нематеріальних активів, безпосередньо пов'язаних із наданням послуги</t>
  </si>
  <si>
    <t>Адміністративні витрати</t>
  </si>
  <si>
    <t>Витрати на збут</t>
  </si>
  <si>
    <t>Інші операційні витрати</t>
  </si>
  <si>
    <t>Фінансові витрати</t>
  </si>
  <si>
    <t>Витрати повної собівартості, усього</t>
  </si>
  <si>
    <t>Витрати на відшкодування втрат</t>
  </si>
  <si>
    <t>Планований прибуток</t>
  </si>
  <si>
    <t>податок на прибуток</t>
  </si>
  <si>
    <t>чистий прибуток, зокрема:</t>
  </si>
  <si>
    <t>дивіденди</t>
  </si>
  <si>
    <t>резервний фонд (капітал)</t>
  </si>
  <si>
    <t>інші виробничі інвестиції</t>
  </si>
  <si>
    <t>інше використання прибутку</t>
  </si>
  <si>
    <t>Обсяг реалізації, тис. куб. м</t>
  </si>
  <si>
    <t>1.1</t>
  </si>
  <si>
    <t>1.1.1</t>
  </si>
  <si>
    <t>1.1.2</t>
  </si>
  <si>
    <t>1.1.3</t>
  </si>
  <si>
    <t>1.1.4</t>
  </si>
  <si>
    <t>1.2</t>
  </si>
  <si>
    <t>1.3</t>
  </si>
  <si>
    <t>1.3.1</t>
  </si>
  <si>
    <t>1.3.2</t>
  </si>
  <si>
    <t>1.3.3</t>
  </si>
  <si>
    <t>1.4</t>
  </si>
  <si>
    <t>7</t>
  </si>
  <si>
    <t>8</t>
  </si>
  <si>
    <t>8.1</t>
  </si>
  <si>
    <t>8.2</t>
  </si>
  <si>
    <t>8.2.1</t>
  </si>
  <si>
    <t>8.2.2</t>
  </si>
  <si>
    <t>8.2.3</t>
  </si>
  <si>
    <t>8.2.4</t>
  </si>
  <si>
    <t>8.2.5</t>
  </si>
  <si>
    <t>(без податку на додану вартість)</t>
  </si>
  <si>
    <t xml:space="preserve">        (керівник)                                                                   (підпис)                                                                 (ініціали, прізвище)</t>
  </si>
  <si>
    <t xml:space="preserve"> </t>
  </si>
  <si>
    <t>Виробничі інвестиції на розвиток виробництва  (виробничі інвестиції)</t>
  </si>
  <si>
    <t xml:space="preserve">  </t>
  </si>
  <si>
    <t>в т. ч постійно розподілені</t>
  </si>
  <si>
    <t>в т. ч  не розподілені</t>
  </si>
  <si>
    <t>Тариф ,без ПДВ</t>
  </si>
  <si>
    <t>ПДВ</t>
  </si>
  <si>
    <t>Тариф, з ПДВ</t>
  </si>
  <si>
    <t>Вартість водопостачання споживачам за відповідними тарифами</t>
  </si>
  <si>
    <t xml:space="preserve">№  з/п
</t>
  </si>
  <si>
    <t>загальновиробничі витрати, всього:</t>
  </si>
  <si>
    <t>усього, тис. грн</t>
  </si>
  <si>
    <t>Обсяг виробництва питної води з урахуванням частини втрат та витрат води, тис. куб. м</t>
  </si>
  <si>
    <t>Покупна вода в природному стані</t>
  </si>
  <si>
    <t xml:space="preserve">Розрахунок тарифу для суб'єктів господарювання у сфері централізованого водопостачання </t>
  </si>
  <si>
    <t xml:space="preserve">Розрахунок тарифу для споживачів, які не є  суб'єктами господарювання у сфері централізованого водопостачання </t>
  </si>
  <si>
    <t xml:space="preserve">Розрахунок тарифу на послуги з централізованого водопостачання </t>
  </si>
  <si>
    <t>Директор                                                                                                    Михеєнко А. В.</t>
  </si>
  <si>
    <t>Електроенергія</t>
  </si>
  <si>
    <t>інші прямі витрати (матеріали на ППР, ремонт механізмів, насосного обладнання)</t>
  </si>
  <si>
    <t xml:space="preserve">Додаток 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</si>
  <si>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Розрахунок тарифів на послугу з централізованого водопостачання     
 КП "Боярка -Водоканал"  на 2023 рік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</si>
</sst>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0" borderId="4" xfId="0" applyFont="1" applyBorder="1" applyAlignment="1">
      <alignment horizontal="right"/>
    </xf>
    <xf numFmtId="0" fontId="0" fillId="0" borderId="4" xfId="0" applyBorder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8" fillId="0" borderId="0" xfId="0" applyFont="1" applyAlignment="1">
      <alignment horizontal="right" wrapText="1"/>
    </xf>
    <xf numFmtId="0" fontId="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workbookViewId="0">
      <selection activeCell="J3" sqref="J3"/>
    </sheetView>
  </sheetViews>
  <sheetFormatPr defaultColWidth="9.1796875" defaultRowHeight="15.5" x14ac:dyDescent="0.35"/>
  <cols>
    <col min="1" max="1" width="5.54296875" style="1" bestFit="1" customWidth="1"/>
    <col min="2" max="2" width="47" style="1" bestFit="1" customWidth="1"/>
    <col min="3" max="3" width="8.1796875" style="1" customWidth="1"/>
    <col min="4" max="4" width="13.7265625" style="1" customWidth="1"/>
    <col min="5" max="5" width="11.54296875" style="1" customWidth="1"/>
    <col min="6" max="6" width="13.81640625" style="1" customWidth="1"/>
    <col min="7" max="7" width="11.81640625" style="1" customWidth="1"/>
    <col min="8" max="8" width="12.7265625" style="19" customWidth="1"/>
    <col min="9" max="9" width="13.26953125" style="1" customWidth="1"/>
    <col min="10" max="13" width="9.1796875" style="1"/>
    <col min="14" max="14" width="1.54296875" style="1" bestFit="1" customWidth="1"/>
    <col min="15" max="16384" width="9.1796875" style="1"/>
  </cols>
  <sheetData>
    <row r="1" spans="1:12" ht="50.25" customHeight="1" x14ac:dyDescent="0.35">
      <c r="F1" s="32" t="s">
        <v>70</v>
      </c>
      <c r="G1" s="33"/>
      <c r="H1" s="33"/>
      <c r="I1" s="33"/>
    </row>
    <row r="2" spans="1:12" ht="15" customHeight="1" x14ac:dyDescent="0.35">
      <c r="A2" s="31"/>
      <c r="B2" s="21"/>
      <c r="C2" s="21"/>
      <c r="D2" s="21"/>
      <c r="E2" s="21"/>
      <c r="F2" s="21"/>
      <c r="G2" s="21"/>
      <c r="H2" s="21"/>
      <c r="I2" s="21"/>
    </row>
    <row r="3" spans="1:12" ht="48" customHeight="1" x14ac:dyDescent="0.35">
      <c r="A3" s="20" t="s">
        <v>71</v>
      </c>
      <c r="B3" s="20"/>
      <c r="C3" s="20"/>
      <c r="D3" s="20"/>
      <c r="E3" s="20"/>
      <c r="F3" s="20"/>
      <c r="G3" s="20"/>
      <c r="H3" s="20"/>
      <c r="I3" s="21"/>
    </row>
    <row r="4" spans="1:12" x14ac:dyDescent="0.35">
      <c r="A4" s="22" t="s">
        <v>48</v>
      </c>
      <c r="B4" s="22"/>
      <c r="C4" s="22"/>
      <c r="D4" s="22"/>
      <c r="E4" s="22"/>
      <c r="F4" s="22"/>
      <c r="G4" s="22"/>
      <c r="H4" s="22"/>
      <c r="I4" s="23"/>
    </row>
    <row r="5" spans="1:12" s="10" customFormat="1" ht="74.25" customHeight="1" x14ac:dyDescent="0.3">
      <c r="A5" s="27" t="s">
        <v>59</v>
      </c>
      <c r="B5" s="27" t="s">
        <v>0</v>
      </c>
      <c r="C5" s="27" t="s">
        <v>1</v>
      </c>
      <c r="D5" s="29" t="s">
        <v>66</v>
      </c>
      <c r="E5" s="30"/>
      <c r="F5" s="29" t="s">
        <v>64</v>
      </c>
      <c r="G5" s="30"/>
      <c r="H5" s="29" t="s">
        <v>65</v>
      </c>
      <c r="I5" s="30"/>
      <c r="L5" s="10" t="s">
        <v>50</v>
      </c>
    </row>
    <row r="6" spans="1:12" ht="30" x14ac:dyDescent="0.35">
      <c r="A6" s="28"/>
      <c r="B6" s="28"/>
      <c r="C6" s="28"/>
      <c r="D6" s="9" t="s">
        <v>61</v>
      </c>
      <c r="E6" s="9" t="s">
        <v>2</v>
      </c>
      <c r="F6" s="9" t="s">
        <v>61</v>
      </c>
      <c r="G6" s="9" t="s">
        <v>2</v>
      </c>
      <c r="H6" s="15" t="s">
        <v>61</v>
      </c>
      <c r="I6" s="9" t="s">
        <v>2</v>
      </c>
    </row>
    <row r="7" spans="1:12" s="10" customFormat="1" ht="15" x14ac:dyDescent="0.3">
      <c r="A7" s="9" t="s">
        <v>3</v>
      </c>
      <c r="B7" s="9" t="s">
        <v>4</v>
      </c>
      <c r="C7" s="9" t="s">
        <v>5</v>
      </c>
      <c r="D7" s="9">
        <v>1</v>
      </c>
      <c r="E7" s="9">
        <v>2</v>
      </c>
      <c r="F7" s="9">
        <v>3</v>
      </c>
      <c r="G7" s="9">
        <v>4</v>
      </c>
      <c r="H7" s="15">
        <v>5</v>
      </c>
      <c r="I7" s="9">
        <v>6</v>
      </c>
      <c r="L7" s="10" t="s">
        <v>52</v>
      </c>
    </row>
    <row r="8" spans="1:12" x14ac:dyDescent="0.35">
      <c r="A8" s="4">
        <v>1</v>
      </c>
      <c r="B8" s="6" t="s">
        <v>6</v>
      </c>
      <c r="C8" s="4">
        <v>1</v>
      </c>
      <c r="D8" s="12">
        <f t="shared" ref="D8:F8" si="0">D9+D14+D15+D19</f>
        <v>46289.96</v>
      </c>
      <c r="E8" s="12">
        <f>D8/D38</f>
        <v>29.09</v>
      </c>
      <c r="F8" s="12">
        <f t="shared" si="0"/>
        <v>46289.96</v>
      </c>
      <c r="G8" s="12">
        <f>F8/F38</f>
        <v>29.09</v>
      </c>
      <c r="H8" s="16">
        <f>H9+H14+H15+H19</f>
        <v>46289.96</v>
      </c>
      <c r="I8" s="12">
        <f>H8/H38</f>
        <v>29.09</v>
      </c>
    </row>
    <row r="9" spans="1:12" x14ac:dyDescent="0.35">
      <c r="A9" s="5" t="s">
        <v>28</v>
      </c>
      <c r="B9" s="6" t="s">
        <v>7</v>
      </c>
      <c r="C9" s="4">
        <v>2</v>
      </c>
      <c r="D9" s="12">
        <f>D10+D11+D12+D13</f>
        <v>17720.080000000002</v>
      </c>
      <c r="E9" s="12">
        <f>D9/D38</f>
        <v>11.14</v>
      </c>
      <c r="F9" s="12">
        <f t="shared" ref="F9" si="1">F10+F11+F12+F13</f>
        <v>17720.080000000002</v>
      </c>
      <c r="G9" s="12">
        <f>F9/F38</f>
        <v>11.14</v>
      </c>
      <c r="H9" s="16">
        <f>H10+H11+H12+H13</f>
        <v>17720.080000000002</v>
      </c>
      <c r="I9" s="12">
        <f>H9/H38</f>
        <v>11.14</v>
      </c>
    </row>
    <row r="10" spans="1:12" x14ac:dyDescent="0.35">
      <c r="A10" s="5" t="s">
        <v>29</v>
      </c>
      <c r="B10" s="6" t="s">
        <v>8</v>
      </c>
      <c r="C10" s="4">
        <v>3</v>
      </c>
      <c r="D10" s="12">
        <v>0</v>
      </c>
      <c r="E10" s="12">
        <f t="shared" ref="E10:E35" si="2">D10/$D$38</f>
        <v>0</v>
      </c>
      <c r="F10" s="12">
        <v>0</v>
      </c>
      <c r="G10" s="12">
        <f t="shared" ref="G10:I12" si="3">F10/$D$38</f>
        <v>0</v>
      </c>
      <c r="H10" s="16">
        <v>0</v>
      </c>
      <c r="I10" s="12">
        <f t="shared" si="3"/>
        <v>0</v>
      </c>
      <c r="L10" s="1" t="s">
        <v>50</v>
      </c>
    </row>
    <row r="11" spans="1:12" x14ac:dyDescent="0.35">
      <c r="A11" s="5" t="s">
        <v>30</v>
      </c>
      <c r="B11" s="6" t="s">
        <v>63</v>
      </c>
      <c r="C11" s="4">
        <v>4</v>
      </c>
      <c r="D11" s="12">
        <v>0</v>
      </c>
      <c r="E11" s="12">
        <f t="shared" si="2"/>
        <v>0</v>
      </c>
      <c r="F11" s="12">
        <v>0</v>
      </c>
      <c r="G11" s="12">
        <f t="shared" si="3"/>
        <v>0</v>
      </c>
      <c r="H11" s="16">
        <v>0</v>
      </c>
      <c r="I11" s="12">
        <f t="shared" si="3"/>
        <v>0</v>
      </c>
      <c r="L11" s="1" t="s">
        <v>50</v>
      </c>
    </row>
    <row r="12" spans="1:12" x14ac:dyDescent="0.35">
      <c r="A12" s="5" t="s">
        <v>31</v>
      </c>
      <c r="B12" s="6" t="s">
        <v>68</v>
      </c>
      <c r="C12" s="4">
        <v>5</v>
      </c>
      <c r="D12" s="12">
        <v>17401.78</v>
      </c>
      <c r="E12" s="12">
        <f t="shared" si="2"/>
        <v>10.94</v>
      </c>
      <c r="F12" s="12">
        <v>17401.78</v>
      </c>
      <c r="G12" s="12">
        <f t="shared" si="3"/>
        <v>10.94</v>
      </c>
      <c r="H12" s="16">
        <v>17401.78</v>
      </c>
      <c r="I12" s="12">
        <f t="shared" si="3"/>
        <v>10.94</v>
      </c>
    </row>
    <row r="13" spans="1:12" x14ac:dyDescent="0.35">
      <c r="A13" s="5" t="s">
        <v>32</v>
      </c>
      <c r="B13" s="6" t="s">
        <v>9</v>
      </c>
      <c r="C13" s="4">
        <v>6</v>
      </c>
      <c r="D13" s="12">
        <v>318.3</v>
      </c>
      <c r="E13" s="12">
        <f>D13/$D$38</f>
        <v>0.2</v>
      </c>
      <c r="F13" s="12">
        <v>318.3</v>
      </c>
      <c r="G13" s="12">
        <f>F13/$D$38</f>
        <v>0.2</v>
      </c>
      <c r="H13" s="16">
        <v>318.3</v>
      </c>
      <c r="I13" s="12">
        <f>H13/$D$38</f>
        <v>0.2</v>
      </c>
    </row>
    <row r="14" spans="1:12" x14ac:dyDescent="0.35">
      <c r="A14" s="5" t="s">
        <v>33</v>
      </c>
      <c r="B14" s="6" t="s">
        <v>10</v>
      </c>
      <c r="C14" s="4">
        <v>7</v>
      </c>
      <c r="D14" s="12">
        <v>9207.89</v>
      </c>
      <c r="E14" s="12">
        <f t="shared" si="2"/>
        <v>5.79</v>
      </c>
      <c r="F14" s="12">
        <v>9207.89</v>
      </c>
      <c r="G14" s="12">
        <f t="shared" ref="G14:I35" si="4">F14/$D$38</f>
        <v>5.79</v>
      </c>
      <c r="H14" s="16">
        <v>9207.89</v>
      </c>
      <c r="I14" s="12">
        <f t="shared" si="4"/>
        <v>5.79</v>
      </c>
    </row>
    <row r="15" spans="1:12" x14ac:dyDescent="0.35">
      <c r="A15" s="5" t="s">
        <v>34</v>
      </c>
      <c r="B15" s="6" t="s">
        <v>11</v>
      </c>
      <c r="C15" s="4">
        <v>8</v>
      </c>
      <c r="D15" s="12">
        <f>D16+D17+D18</f>
        <v>4007.08</v>
      </c>
      <c r="E15" s="12">
        <f>D15/D38</f>
        <v>2.52</v>
      </c>
      <c r="F15" s="12">
        <f>F16+F17+F18</f>
        <v>4007.08</v>
      </c>
      <c r="G15" s="12">
        <f t="shared" ref="G15" si="5">G16+G17+G18</f>
        <v>2.52</v>
      </c>
      <c r="H15" s="16">
        <f>H16+H17+H18</f>
        <v>4007.08</v>
      </c>
      <c r="I15" s="12">
        <f>H15/H38</f>
        <v>2.52</v>
      </c>
      <c r="L15" s="1" t="s">
        <v>50</v>
      </c>
    </row>
    <row r="16" spans="1:12" ht="31" x14ac:dyDescent="0.35">
      <c r="A16" s="5" t="s">
        <v>35</v>
      </c>
      <c r="B16" s="6" t="s">
        <v>12</v>
      </c>
      <c r="C16" s="4">
        <v>9</v>
      </c>
      <c r="D16" s="12">
        <v>2025.74</v>
      </c>
      <c r="E16" s="12">
        <f t="shared" si="2"/>
        <v>1.27</v>
      </c>
      <c r="F16" s="12">
        <v>2025.74</v>
      </c>
      <c r="G16" s="12">
        <f t="shared" si="4"/>
        <v>1.27</v>
      </c>
      <c r="H16" s="16">
        <v>2025.74</v>
      </c>
      <c r="I16" s="12">
        <f t="shared" si="4"/>
        <v>1.27</v>
      </c>
    </row>
    <row r="17" spans="1:13" ht="46.5" x14ac:dyDescent="0.35">
      <c r="A17" s="5" t="s">
        <v>36</v>
      </c>
      <c r="B17" s="6" t="s">
        <v>13</v>
      </c>
      <c r="C17" s="4">
        <v>10</v>
      </c>
      <c r="D17" s="12">
        <v>1981.34</v>
      </c>
      <c r="E17" s="12">
        <f t="shared" si="2"/>
        <v>1.25</v>
      </c>
      <c r="F17" s="12">
        <v>1981.34</v>
      </c>
      <c r="G17" s="12">
        <f t="shared" si="4"/>
        <v>1.25</v>
      </c>
      <c r="H17" s="16">
        <v>1981.34</v>
      </c>
      <c r="I17" s="12">
        <f t="shared" si="4"/>
        <v>1.25</v>
      </c>
    </row>
    <row r="18" spans="1:13" ht="31" x14ac:dyDescent="0.35">
      <c r="A18" s="5" t="s">
        <v>37</v>
      </c>
      <c r="B18" s="6" t="s">
        <v>69</v>
      </c>
      <c r="C18" s="4">
        <v>11</v>
      </c>
      <c r="D18" s="12">
        <v>0</v>
      </c>
      <c r="E18" s="12">
        <f t="shared" si="2"/>
        <v>0</v>
      </c>
      <c r="F18" s="12">
        <v>0</v>
      </c>
      <c r="G18" s="12">
        <f t="shared" si="4"/>
        <v>0</v>
      </c>
      <c r="H18" s="16">
        <v>0</v>
      </c>
      <c r="I18" s="12">
        <f t="shared" si="4"/>
        <v>0</v>
      </c>
    </row>
    <row r="19" spans="1:13" x14ac:dyDescent="0.35">
      <c r="A19" s="5" t="s">
        <v>38</v>
      </c>
      <c r="B19" s="6" t="s">
        <v>60</v>
      </c>
      <c r="C19" s="4">
        <v>12</v>
      </c>
      <c r="D19" s="12">
        <f t="shared" ref="D19:I19" si="6">D20+D21</f>
        <v>15354.91</v>
      </c>
      <c r="E19" s="12">
        <f t="shared" si="6"/>
        <v>9.65</v>
      </c>
      <c r="F19" s="12">
        <f t="shared" si="6"/>
        <v>15354.91</v>
      </c>
      <c r="G19" s="12">
        <f t="shared" si="6"/>
        <v>9.65</v>
      </c>
      <c r="H19" s="16">
        <f>H20+H21</f>
        <v>15354.91</v>
      </c>
      <c r="I19" s="12">
        <f t="shared" si="6"/>
        <v>9.65</v>
      </c>
    </row>
    <row r="20" spans="1:13" x14ac:dyDescent="0.35">
      <c r="A20" s="5"/>
      <c r="B20" s="6" t="s">
        <v>53</v>
      </c>
      <c r="C20" s="4">
        <v>13</v>
      </c>
      <c r="D20" s="12">
        <v>5539.25</v>
      </c>
      <c r="E20" s="12">
        <f t="shared" si="2"/>
        <v>3.48</v>
      </c>
      <c r="F20" s="12">
        <v>5539.25</v>
      </c>
      <c r="G20" s="12">
        <f t="shared" si="4"/>
        <v>3.48</v>
      </c>
      <c r="H20" s="16">
        <v>5539.25</v>
      </c>
      <c r="I20" s="12">
        <f t="shared" si="4"/>
        <v>3.48</v>
      </c>
    </row>
    <row r="21" spans="1:13" x14ac:dyDescent="0.35">
      <c r="A21" s="5"/>
      <c r="B21" s="6" t="s">
        <v>54</v>
      </c>
      <c r="C21" s="4">
        <v>14</v>
      </c>
      <c r="D21" s="12">
        <v>9815.66</v>
      </c>
      <c r="E21" s="12">
        <f t="shared" si="2"/>
        <v>6.17</v>
      </c>
      <c r="F21" s="12">
        <v>9815.66</v>
      </c>
      <c r="G21" s="12">
        <f t="shared" si="4"/>
        <v>6.17</v>
      </c>
      <c r="H21" s="16">
        <v>9815.66</v>
      </c>
      <c r="I21" s="12">
        <f t="shared" si="4"/>
        <v>6.17</v>
      </c>
    </row>
    <row r="22" spans="1:13" x14ac:dyDescent="0.35">
      <c r="A22" s="4">
        <v>2</v>
      </c>
      <c r="B22" s="6" t="s">
        <v>14</v>
      </c>
      <c r="C22" s="4">
        <v>15</v>
      </c>
      <c r="D22" s="12">
        <v>4732.49</v>
      </c>
      <c r="E22" s="12">
        <f t="shared" si="2"/>
        <v>2.97</v>
      </c>
      <c r="F22" s="12">
        <v>4732.49</v>
      </c>
      <c r="G22" s="12">
        <f t="shared" si="4"/>
        <v>2.97</v>
      </c>
      <c r="H22" s="16">
        <v>4732.49</v>
      </c>
      <c r="I22" s="12">
        <f t="shared" si="4"/>
        <v>2.97</v>
      </c>
    </row>
    <row r="23" spans="1:13" x14ac:dyDescent="0.35">
      <c r="A23" s="4">
        <v>3</v>
      </c>
      <c r="B23" s="6" t="s">
        <v>15</v>
      </c>
      <c r="C23" s="4">
        <v>16</v>
      </c>
      <c r="D23" s="12">
        <v>2652.87</v>
      </c>
      <c r="E23" s="12">
        <f t="shared" si="2"/>
        <v>1.67</v>
      </c>
      <c r="F23" s="12">
        <v>2652.87</v>
      </c>
      <c r="G23" s="12">
        <f t="shared" si="4"/>
        <v>1.67</v>
      </c>
      <c r="H23" s="16">
        <v>2652.87</v>
      </c>
      <c r="I23" s="12">
        <f t="shared" si="4"/>
        <v>1.67</v>
      </c>
    </row>
    <row r="24" spans="1:13" x14ac:dyDescent="0.35">
      <c r="A24" s="4">
        <v>4</v>
      </c>
      <c r="B24" s="6" t="s">
        <v>16</v>
      </c>
      <c r="C24" s="4">
        <v>17</v>
      </c>
      <c r="D24" s="12">
        <v>0</v>
      </c>
      <c r="E24" s="12">
        <f t="shared" si="2"/>
        <v>0</v>
      </c>
      <c r="F24" s="12">
        <v>0</v>
      </c>
      <c r="G24" s="12">
        <f t="shared" si="4"/>
        <v>0</v>
      </c>
      <c r="H24" s="16">
        <v>0</v>
      </c>
      <c r="I24" s="12">
        <f t="shared" si="4"/>
        <v>0</v>
      </c>
    </row>
    <row r="25" spans="1:13" x14ac:dyDescent="0.35">
      <c r="A25" s="4">
        <v>5</v>
      </c>
      <c r="B25" s="6" t="s">
        <v>17</v>
      </c>
      <c r="C25" s="4">
        <v>18</v>
      </c>
      <c r="D25" s="12">
        <v>0</v>
      </c>
      <c r="E25" s="12">
        <f t="shared" si="2"/>
        <v>0</v>
      </c>
      <c r="F25" s="12">
        <v>0</v>
      </c>
      <c r="G25" s="12">
        <f t="shared" si="4"/>
        <v>0</v>
      </c>
      <c r="H25" s="16">
        <v>0</v>
      </c>
      <c r="I25" s="12">
        <f t="shared" si="4"/>
        <v>0</v>
      </c>
      <c r="L25" s="1" t="s">
        <v>50</v>
      </c>
    </row>
    <row r="26" spans="1:13" x14ac:dyDescent="0.35">
      <c r="A26" s="4">
        <v>6</v>
      </c>
      <c r="B26" s="6" t="s">
        <v>18</v>
      </c>
      <c r="C26" s="4">
        <v>19</v>
      </c>
      <c r="D26" s="12">
        <f t="shared" ref="D26:H26" si="7">D8+D22+D23</f>
        <v>53675.32</v>
      </c>
      <c r="E26" s="12">
        <f>D26/D38</f>
        <v>33.729999999999997</v>
      </c>
      <c r="F26" s="12">
        <f t="shared" si="7"/>
        <v>53675.32</v>
      </c>
      <c r="G26" s="12">
        <f>F26/F38</f>
        <v>33.729999999999997</v>
      </c>
      <c r="H26" s="16">
        <f t="shared" si="7"/>
        <v>53675.32</v>
      </c>
      <c r="I26" s="12">
        <f>H26/H38</f>
        <v>33.729999999999997</v>
      </c>
      <c r="M26" s="1" t="s">
        <v>50</v>
      </c>
    </row>
    <row r="27" spans="1:13" x14ac:dyDescent="0.35">
      <c r="A27" s="5" t="s">
        <v>39</v>
      </c>
      <c r="B27" s="6" t="s">
        <v>19</v>
      </c>
      <c r="C27" s="4">
        <v>20</v>
      </c>
      <c r="D27" s="12">
        <v>0</v>
      </c>
      <c r="E27" s="12">
        <f t="shared" si="2"/>
        <v>0</v>
      </c>
      <c r="F27" s="12">
        <v>0</v>
      </c>
      <c r="G27" s="12">
        <f t="shared" si="4"/>
        <v>0</v>
      </c>
      <c r="H27" s="16">
        <v>0</v>
      </c>
      <c r="I27" s="12">
        <f t="shared" si="4"/>
        <v>0</v>
      </c>
    </row>
    <row r="28" spans="1:13" x14ac:dyDescent="0.35">
      <c r="A28" s="5" t="s">
        <v>40</v>
      </c>
      <c r="B28" s="6" t="s">
        <v>20</v>
      </c>
      <c r="C28" s="4">
        <v>21</v>
      </c>
      <c r="D28" s="12">
        <v>1086.1400000000001</v>
      </c>
      <c r="E28" s="12">
        <f t="shared" si="2"/>
        <v>0.68</v>
      </c>
      <c r="F28" s="12">
        <v>1086.1400000000001</v>
      </c>
      <c r="G28" s="12">
        <f t="shared" si="4"/>
        <v>0.68</v>
      </c>
      <c r="H28" s="16">
        <f>H29+H32</f>
        <v>1086.1400000000001</v>
      </c>
      <c r="I28" s="12">
        <f t="shared" si="4"/>
        <v>0.68</v>
      </c>
    </row>
    <row r="29" spans="1:13" x14ac:dyDescent="0.35">
      <c r="A29" s="5" t="s">
        <v>41</v>
      </c>
      <c r="B29" s="6" t="s">
        <v>21</v>
      </c>
      <c r="C29" s="4">
        <v>22</v>
      </c>
      <c r="D29" s="12">
        <v>195.51</v>
      </c>
      <c r="E29" s="12">
        <f t="shared" si="2"/>
        <v>0.12</v>
      </c>
      <c r="F29" s="12">
        <v>195.51</v>
      </c>
      <c r="G29" s="12">
        <f t="shared" si="4"/>
        <v>0.12</v>
      </c>
      <c r="H29" s="16">
        <v>195.51</v>
      </c>
      <c r="I29" s="12">
        <f t="shared" si="4"/>
        <v>0.12</v>
      </c>
    </row>
    <row r="30" spans="1:13" x14ac:dyDescent="0.35">
      <c r="A30" s="5" t="s">
        <v>42</v>
      </c>
      <c r="B30" s="6" t="s">
        <v>22</v>
      </c>
      <c r="C30" s="4">
        <v>23</v>
      </c>
      <c r="D30" s="12">
        <v>0</v>
      </c>
      <c r="E30" s="12">
        <f t="shared" si="2"/>
        <v>0</v>
      </c>
      <c r="F30" s="12">
        <v>0</v>
      </c>
      <c r="G30" s="12">
        <f t="shared" si="4"/>
        <v>0</v>
      </c>
      <c r="H30" s="16">
        <v>0</v>
      </c>
      <c r="I30" s="12">
        <f t="shared" si="4"/>
        <v>0</v>
      </c>
    </row>
    <row r="31" spans="1:13" x14ac:dyDescent="0.35">
      <c r="A31" s="5" t="s">
        <v>43</v>
      </c>
      <c r="B31" s="6" t="s">
        <v>23</v>
      </c>
      <c r="C31" s="4">
        <v>24</v>
      </c>
      <c r="D31" s="12">
        <v>0</v>
      </c>
      <c r="E31" s="12">
        <f t="shared" si="2"/>
        <v>0</v>
      </c>
      <c r="F31" s="12">
        <v>0</v>
      </c>
      <c r="G31" s="12">
        <f t="shared" si="4"/>
        <v>0</v>
      </c>
      <c r="H31" s="16">
        <v>0</v>
      </c>
      <c r="I31" s="12">
        <f t="shared" si="4"/>
        <v>0</v>
      </c>
      <c r="L31" s="1" t="s">
        <v>50</v>
      </c>
    </row>
    <row r="32" spans="1:13" x14ac:dyDescent="0.35">
      <c r="A32" s="5" t="s">
        <v>44</v>
      </c>
      <c r="B32" s="6" t="s">
        <v>24</v>
      </c>
      <c r="C32" s="4">
        <v>25</v>
      </c>
      <c r="D32" s="12">
        <v>890.63</v>
      </c>
      <c r="E32" s="12">
        <f>D32/D38</f>
        <v>0.56000000000000005</v>
      </c>
      <c r="F32" s="12">
        <v>890.63</v>
      </c>
      <c r="G32" s="12">
        <f>F32/F38</f>
        <v>0.56000000000000005</v>
      </c>
      <c r="H32" s="16">
        <v>890.63</v>
      </c>
      <c r="I32" s="12">
        <f>H32/H38</f>
        <v>0.56000000000000005</v>
      </c>
    </row>
    <row r="33" spans="1:13" ht="31" x14ac:dyDescent="0.35">
      <c r="A33" s="5" t="s">
        <v>45</v>
      </c>
      <c r="B33" s="6" t="s">
        <v>51</v>
      </c>
      <c r="C33" s="4">
        <v>26</v>
      </c>
      <c r="D33" s="12">
        <v>0</v>
      </c>
      <c r="E33" s="12">
        <f t="shared" si="2"/>
        <v>0</v>
      </c>
      <c r="F33" s="12">
        <v>0</v>
      </c>
      <c r="G33" s="12">
        <f t="shared" si="4"/>
        <v>0</v>
      </c>
      <c r="H33" s="16">
        <v>0</v>
      </c>
      <c r="I33" s="12">
        <f t="shared" si="4"/>
        <v>0</v>
      </c>
    </row>
    <row r="34" spans="1:13" x14ac:dyDescent="0.35">
      <c r="A34" s="5" t="s">
        <v>46</v>
      </c>
      <c r="B34" s="6" t="s">
        <v>25</v>
      </c>
      <c r="C34" s="4">
        <v>27</v>
      </c>
      <c r="D34" s="12">
        <v>0</v>
      </c>
      <c r="E34" s="12">
        <f t="shared" si="2"/>
        <v>0</v>
      </c>
      <c r="F34" s="12">
        <v>0</v>
      </c>
      <c r="G34" s="12">
        <f t="shared" si="4"/>
        <v>0</v>
      </c>
      <c r="H34" s="16">
        <v>0</v>
      </c>
      <c r="I34" s="12">
        <f t="shared" si="4"/>
        <v>0</v>
      </c>
    </row>
    <row r="35" spans="1:13" x14ac:dyDescent="0.35">
      <c r="A35" s="5" t="s">
        <v>47</v>
      </c>
      <c r="B35" s="6" t="s">
        <v>26</v>
      </c>
      <c r="C35" s="4">
        <v>28</v>
      </c>
      <c r="D35" s="12">
        <v>0</v>
      </c>
      <c r="E35" s="12">
        <f t="shared" si="2"/>
        <v>0</v>
      </c>
      <c r="F35" s="12">
        <v>0</v>
      </c>
      <c r="G35" s="12">
        <f t="shared" si="4"/>
        <v>0</v>
      </c>
      <c r="H35" s="16">
        <v>0</v>
      </c>
      <c r="I35" s="12">
        <f t="shared" si="4"/>
        <v>0</v>
      </c>
      <c r="M35" s="1" t="s">
        <v>50</v>
      </c>
    </row>
    <row r="36" spans="1:13" ht="31" x14ac:dyDescent="0.35">
      <c r="A36" s="4">
        <v>9</v>
      </c>
      <c r="B36" s="6" t="s">
        <v>58</v>
      </c>
      <c r="C36" s="4">
        <v>29</v>
      </c>
      <c r="D36" s="12">
        <f>D26+D28</f>
        <v>54761.46</v>
      </c>
      <c r="E36" s="12">
        <f>D36/D38</f>
        <v>34.42</v>
      </c>
      <c r="F36" s="12">
        <f>F26+F28</f>
        <v>54761.46</v>
      </c>
      <c r="G36" s="12">
        <f>F36/F38</f>
        <v>34.42</v>
      </c>
      <c r="H36" s="16">
        <f>H26+H28</f>
        <v>54761.46</v>
      </c>
      <c r="I36" s="12">
        <f>H36/H38</f>
        <v>34.42</v>
      </c>
    </row>
    <row r="37" spans="1:13" ht="31" x14ac:dyDescent="0.35">
      <c r="A37" s="4">
        <v>10</v>
      </c>
      <c r="B37" s="6" t="s">
        <v>62</v>
      </c>
      <c r="C37" s="4">
        <v>30</v>
      </c>
      <c r="D37" s="13"/>
      <c r="E37" s="13"/>
      <c r="F37" s="13"/>
      <c r="G37" s="13"/>
      <c r="H37" s="17"/>
      <c r="I37" s="13"/>
    </row>
    <row r="38" spans="1:13" x14ac:dyDescent="0.35">
      <c r="A38" s="4">
        <v>11</v>
      </c>
      <c r="B38" s="6" t="s">
        <v>27</v>
      </c>
      <c r="C38" s="4">
        <v>31</v>
      </c>
      <c r="D38" s="12">
        <v>1591.1</v>
      </c>
      <c r="E38" s="13"/>
      <c r="F38" s="12">
        <v>1591.1</v>
      </c>
      <c r="G38" s="13"/>
      <c r="H38" s="16">
        <v>1591.1</v>
      </c>
      <c r="I38" s="13"/>
    </row>
    <row r="39" spans="1:13" x14ac:dyDescent="0.35">
      <c r="A39" s="4">
        <v>12</v>
      </c>
      <c r="B39" s="6" t="s">
        <v>55</v>
      </c>
      <c r="C39" s="4">
        <v>32</v>
      </c>
      <c r="D39" s="13"/>
      <c r="E39" s="12">
        <f>E36</f>
        <v>34.42</v>
      </c>
      <c r="F39" s="13"/>
      <c r="G39" s="12">
        <f>G36</f>
        <v>34.42</v>
      </c>
      <c r="H39" s="17"/>
      <c r="I39" s="12">
        <f>I36</f>
        <v>34.42</v>
      </c>
    </row>
    <row r="40" spans="1:13" x14ac:dyDescent="0.35">
      <c r="A40" s="4">
        <v>13</v>
      </c>
      <c r="B40" s="6" t="s">
        <v>56</v>
      </c>
      <c r="C40" s="4">
        <v>33</v>
      </c>
      <c r="D40" s="13"/>
      <c r="E40" s="12">
        <f>E39*20%</f>
        <v>6.88</v>
      </c>
      <c r="F40" s="13"/>
      <c r="G40" s="12">
        <f>G39*20%</f>
        <v>6.88</v>
      </c>
      <c r="H40" s="17"/>
      <c r="I40" s="12">
        <f>I39*20%</f>
        <v>6.88</v>
      </c>
    </row>
    <row r="41" spans="1:13" x14ac:dyDescent="0.35">
      <c r="A41" s="4">
        <v>14</v>
      </c>
      <c r="B41" s="6" t="s">
        <v>57</v>
      </c>
      <c r="C41" s="4">
        <v>34</v>
      </c>
      <c r="D41" s="13"/>
      <c r="E41" s="14">
        <f>E39+E40</f>
        <v>41.3</v>
      </c>
      <c r="F41" s="13"/>
      <c r="G41" s="14">
        <f>G39+G40</f>
        <v>41.3</v>
      </c>
      <c r="H41" s="17"/>
      <c r="I41" s="14">
        <f>I39+I40</f>
        <v>41.3</v>
      </c>
    </row>
    <row r="42" spans="1:13" x14ac:dyDescent="0.35">
      <c r="A42" s="3"/>
      <c r="B42" s="8"/>
      <c r="C42" s="7"/>
      <c r="D42" s="2"/>
      <c r="E42" s="2"/>
      <c r="F42" s="2"/>
      <c r="G42" s="2"/>
      <c r="H42" s="18"/>
    </row>
    <row r="43" spans="1:13" ht="18" x14ac:dyDescent="0.35">
      <c r="A43" s="24" t="s">
        <v>67</v>
      </c>
      <c r="B43" s="25"/>
      <c r="C43" s="25"/>
      <c r="D43" s="25"/>
      <c r="E43" s="25"/>
      <c r="F43" s="25"/>
      <c r="G43" s="25"/>
      <c r="H43" s="25"/>
      <c r="I43" s="11"/>
      <c r="J43" s="11"/>
      <c r="K43" s="11"/>
    </row>
    <row r="44" spans="1:13" x14ac:dyDescent="0.35">
      <c r="A44" s="26" t="s">
        <v>49</v>
      </c>
      <c r="B44" s="26"/>
      <c r="C44" s="26"/>
      <c r="D44" s="26"/>
      <c r="E44" s="26"/>
      <c r="F44" s="26"/>
      <c r="G44" s="26"/>
      <c r="H44" s="26"/>
    </row>
  </sheetData>
  <mergeCells count="12">
    <mergeCell ref="A3:I3"/>
    <mergeCell ref="A4:I4"/>
    <mergeCell ref="F1:I1"/>
    <mergeCell ref="A43:H43"/>
    <mergeCell ref="A44:H44"/>
    <mergeCell ref="A5:A6"/>
    <mergeCell ref="B5:B6"/>
    <mergeCell ref="C5:C6"/>
    <mergeCell ref="D5:E5"/>
    <mergeCell ref="F5:G5"/>
    <mergeCell ref="H5:I5"/>
    <mergeCell ref="A2:I2"/>
  </mergeCells>
  <pageMargins left="0.23622047244094491" right="0.15748031496062992" top="0.19685039370078741" bottom="0.15748031496062992" header="0.31496062992125984" footer="0.31496062992125984"/>
  <pageSetup paperSize="9" scale="82" fitToHeight="0" orientation="landscape" r:id="rId1"/>
  <ignoredErrors>
    <ignoredError sqref="H36 H28 I19 G19 G12 E12 G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Дод17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va</cp:lastModifiedBy>
  <cp:lastPrinted>2022-11-23T07:03:28Z</cp:lastPrinted>
  <dcterms:created xsi:type="dcterms:W3CDTF">2019-05-30T11:36:43Z</dcterms:created>
  <dcterms:modified xsi:type="dcterms:W3CDTF">2023-03-03T07:42:45Z</dcterms:modified>
</cp:coreProperties>
</file>