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va\Documents\Боярка_Водоканал\Водоканал\Тариф 2023\НА САЙТ 16_02_2023\"/>
    </mc:Choice>
  </mc:AlternateContent>
  <xr:revisionPtr revIDLastSave="0" documentId="13_ncr:1_{7AEF0CA1-27C3-4B26-AD7C-FD62547C9783}" xr6:coauthVersionLast="47" xr6:coauthVersionMax="47" xr10:uidLastSave="{00000000-0000-0000-0000-000000000000}"/>
  <bookViews>
    <workbookView xWindow="-110" yWindow="-110" windowWidth="19420" windowHeight="10420" tabRatio="857" xr2:uid="{00000000-000D-0000-FFFF-FFFF00000000}"/>
  </bookViews>
  <sheets>
    <sheet name="дод 19" sheetId="24" r:id="rId1"/>
  </sheets>
  <externalReferences>
    <externalReference r:id="rId2"/>
  </externalReferences>
  <calcPr calcId="191029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4" l="1"/>
  <c r="D11" i="24"/>
  <c r="H27" i="24"/>
  <c r="I34" i="24"/>
  <c r="I33" i="24"/>
  <c r="H32" i="24"/>
  <c r="I32" i="24" s="1"/>
  <c r="I30" i="24"/>
  <c r="I29" i="24"/>
  <c r="I28" i="24"/>
  <c r="I27" i="24"/>
  <c r="I26" i="24"/>
  <c r="I24" i="24"/>
  <c r="I23" i="24"/>
  <c r="I22" i="24"/>
  <c r="I21" i="24"/>
  <c r="I20" i="24"/>
  <c r="I19" i="24"/>
  <c r="H18" i="24"/>
  <c r="I18" i="24" s="1"/>
  <c r="I17" i="24"/>
  <c r="I16" i="24"/>
  <c r="I15" i="24"/>
  <c r="H14" i="24"/>
  <c r="I14" i="24" s="1"/>
  <c r="I13" i="24"/>
  <c r="I12" i="24"/>
  <c r="I11" i="24"/>
  <c r="I10" i="24"/>
  <c r="H9" i="24"/>
  <c r="I9" i="24" s="1"/>
  <c r="H8" i="24"/>
  <c r="G34" i="24"/>
  <c r="G33" i="24"/>
  <c r="F32" i="24"/>
  <c r="G32" i="24" s="1"/>
  <c r="G30" i="24"/>
  <c r="G29" i="24"/>
  <c r="G28" i="24"/>
  <c r="G27" i="24"/>
  <c r="G26" i="24"/>
  <c r="G24" i="24"/>
  <c r="G23" i="24"/>
  <c r="G22" i="24"/>
  <c r="G21" i="24"/>
  <c r="G20" i="24"/>
  <c r="G19" i="24"/>
  <c r="F18" i="24"/>
  <c r="G18" i="24" s="1"/>
  <c r="G17" i="24"/>
  <c r="G16" i="24"/>
  <c r="G15" i="24"/>
  <c r="F14" i="24"/>
  <c r="G14" i="24" s="1"/>
  <c r="G13" i="24"/>
  <c r="G12" i="24"/>
  <c r="G11" i="24"/>
  <c r="G10" i="24"/>
  <c r="F9" i="24"/>
  <c r="G9" i="24" s="1"/>
  <c r="F8" i="24"/>
  <c r="D18" i="24"/>
  <c r="H25" i="24" l="1"/>
  <c r="H35" i="24" s="1"/>
  <c r="I8" i="24"/>
  <c r="F25" i="24"/>
  <c r="F35" i="24" s="1"/>
  <c r="G8" i="24"/>
  <c r="D14" i="24"/>
  <c r="D9" i="24"/>
  <c r="I25" i="24" l="1"/>
  <c r="G25" i="24"/>
  <c r="D8" i="24"/>
  <c r="D25" i="24" s="1"/>
  <c r="D35" i="24" s="1"/>
  <c r="I31" i="24" l="1"/>
  <c r="I35" i="24"/>
  <c r="I38" i="24" s="1"/>
  <c r="G31" i="24"/>
  <c r="G35" i="24"/>
  <c r="G38" i="24" s="1"/>
  <c r="D32" i="24"/>
  <c r="I39" i="24" l="1"/>
  <c r="I40" i="24" s="1"/>
  <c r="G39" i="24"/>
  <c r="G40" i="24" s="1"/>
  <c r="E28" i="24" l="1"/>
  <c r="E34" i="24"/>
  <c r="E17" i="24"/>
  <c r="E31" i="24"/>
  <c r="E9" i="24"/>
  <c r="E14" i="24"/>
  <c r="E13" i="24"/>
  <c r="E15" i="24"/>
  <c r="E33" i="24"/>
  <c r="E20" i="24"/>
  <c r="E26" i="24"/>
  <c r="E24" i="24"/>
  <c r="E30" i="24"/>
  <c r="E29" i="24"/>
  <c r="E22" i="24"/>
  <c r="E8" i="24"/>
  <c r="E27" i="24"/>
  <c r="E10" i="24"/>
  <c r="E35" i="24"/>
  <c r="E38" i="24" s="1"/>
  <c r="E12" i="24"/>
  <c r="E18" i="24"/>
  <c r="E32" i="24"/>
  <c r="E21" i="24"/>
  <c r="E19" i="24"/>
  <c r="E23" i="24"/>
  <c r="E39" i="24" l="1"/>
  <c r="E40" i="24" s="1"/>
  <c r="E25" i="24"/>
  <c r="E11" i="24"/>
  <c r="E16" i="24"/>
</calcChain>
</file>

<file path=xl/sharedStrings.xml><?xml version="1.0" encoding="utf-8"?>
<sst xmlns="http://schemas.openxmlformats.org/spreadsheetml/2006/main" count="95" uniqueCount="82">
  <si>
    <t>Показник</t>
  </si>
  <si>
    <t>Код рядка</t>
  </si>
  <si>
    <t>грн/куб. м</t>
  </si>
  <si>
    <t>А</t>
  </si>
  <si>
    <t>Б</t>
  </si>
  <si>
    <t>В</t>
  </si>
  <si>
    <t>Виробнича собівартість, усього, зокрема:</t>
  </si>
  <si>
    <t>прямі матеріальні витрати, зокрема:</t>
  </si>
  <si>
    <t>електроенергія</t>
  </si>
  <si>
    <t>інші прямі матеріальні витрати</t>
  </si>
  <si>
    <t>прямі витрати на оплату праці</t>
  </si>
  <si>
    <t>інші прямі витрати, зокрема:</t>
  </si>
  <si>
    <t>єдиний внесок на загальнообов'язкове державне соціальне страхування працівників</t>
  </si>
  <si>
    <t>амортизація основних виробничих засобів та нематеріальних активів, безпосередньо пов'язаних із наданням послуги</t>
  </si>
  <si>
    <t>Адміністративні витрати</t>
  </si>
  <si>
    <t>Витрати на збут</t>
  </si>
  <si>
    <t>Інші операційні витрати</t>
  </si>
  <si>
    <t>Фінансові витрати</t>
  </si>
  <si>
    <t>Витрати повної собівартості, усього</t>
  </si>
  <si>
    <t>Витрати на відшкодування втрат</t>
  </si>
  <si>
    <t>Планований прибуток</t>
  </si>
  <si>
    <t>податок на прибуток</t>
  </si>
  <si>
    <t>чистий прибуток, зокрема:</t>
  </si>
  <si>
    <t>дивіденди</t>
  </si>
  <si>
    <t>резервний фонд (капітал)</t>
  </si>
  <si>
    <t>інші виробничі інвестиції</t>
  </si>
  <si>
    <t>інше використання прибутку</t>
  </si>
  <si>
    <t>Вартість водовідведення споживачам за відповідними тарифами</t>
  </si>
  <si>
    <t>Обсяг очищення стічних вод, тис. куб. м</t>
  </si>
  <si>
    <t>Обсяг реалізації, тис. куб. м</t>
  </si>
  <si>
    <t>1</t>
  </si>
  <si>
    <t>1.1</t>
  </si>
  <si>
    <t>1.1.1</t>
  </si>
  <si>
    <t>1.1.2</t>
  </si>
  <si>
    <t>1.1.3</t>
  </si>
  <si>
    <t>1.2</t>
  </si>
  <si>
    <t>1.3</t>
  </si>
  <si>
    <t>1.3.1</t>
  </si>
  <si>
    <t>1.3.2</t>
  </si>
  <si>
    <t>1.3.3</t>
  </si>
  <si>
    <t>1.4</t>
  </si>
  <si>
    <t>2</t>
  </si>
  <si>
    <t>3</t>
  </si>
  <si>
    <t>4</t>
  </si>
  <si>
    <t>5</t>
  </si>
  <si>
    <t>6</t>
  </si>
  <si>
    <t>7</t>
  </si>
  <si>
    <t>8</t>
  </si>
  <si>
    <t>8.1</t>
  </si>
  <si>
    <t>8.2</t>
  </si>
  <si>
    <t>8.2.1</t>
  </si>
  <si>
    <t>8.2.2</t>
  </si>
  <si>
    <t>8.2.3</t>
  </si>
  <si>
    <t>8.2.4</t>
  </si>
  <si>
    <t>8.2.5</t>
  </si>
  <si>
    <t>9</t>
  </si>
  <si>
    <t>10</t>
  </si>
  <si>
    <t>11</t>
  </si>
  <si>
    <t>12</t>
  </si>
  <si>
    <t>(без податку на додану вартість)</t>
  </si>
  <si>
    <t xml:space="preserve">        (керівник)                                                                   (підпис)                                                                 (ініціали, прізвище)</t>
  </si>
  <si>
    <t xml:space="preserve"> </t>
  </si>
  <si>
    <t>Виробничі інвестиції на розвиток виробництва  (виробничі інвестиції)</t>
  </si>
  <si>
    <t xml:space="preserve">  </t>
  </si>
  <si>
    <t>в т. ч постійно розподілені</t>
  </si>
  <si>
    <t>в т. ч  не розподілені</t>
  </si>
  <si>
    <t>Тариф ,без ПДВ</t>
  </si>
  <si>
    <t>ПДВ</t>
  </si>
  <si>
    <t>Тариф, з ПДВ</t>
  </si>
  <si>
    <t>13</t>
  </si>
  <si>
    <t>14</t>
  </si>
  <si>
    <t xml:space="preserve">№  з/п
</t>
  </si>
  <si>
    <t>загальновиробничі витрати, всього:</t>
  </si>
  <si>
    <t>усього, тис. грн</t>
  </si>
  <si>
    <t>Розрахунок тарифу на послуги з централізованого водовідведення</t>
  </si>
  <si>
    <t xml:space="preserve">Розрахунок тарифу для суб'єктів господарювання у сфері централізованого водовідведення </t>
  </si>
  <si>
    <t xml:space="preserve">Розрахунок тарифу для споживачів, які не є  суб'єктами господарювання у сфері централізованого водовідведення </t>
  </si>
  <si>
    <t>послуги сторонніх підприємств з очистки стоків</t>
  </si>
  <si>
    <t>Директор                                                                                                    Михеєнко А. В.</t>
  </si>
  <si>
    <t>інші прямі витрати (матеріали на ППР, ремонт механізмів, насосного обладнання)</t>
  </si>
  <si>
    <t>Додаток Б</t>
  </si>
  <si>
    <t xml:space="preserve">Розрахунок тарифів на послугу з централізованого водовідведення  
 КП "БОЯРКА-ВОДОКАНАЛ" на 2023 рік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</si>
</sst>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right"/>
    </xf>
    <xf numFmtId="0" fontId="0" fillId="0" borderId="4" xfId="0" applyBorder="1"/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 applyAlignment="1">
      <alignment horizontal="right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88;&#1080;&#1092;%2023%20&#1074;&#1072;&#1088;1/&#1044;&#1086;&#1076;&#1072;&#1090;&#1086;&#1082;_20_&#1088;&#1086;&#1079;&#1088;&#1072;&#1093;&#1091;&#1085;&#1086;&#1082;_&#1074;&#1072;&#1088;&#1090;&#1086;&#1089;&#1090;i_&#1077;&#1083;&#1077;&#1082;&#1090;&#1088;&#1086;&#1077;&#1085;&#1077;&#1088;&#1075;ii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7">
          <cell r="K17">
            <v>8986.0708440214403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abSelected="1" topLeftCell="A7" workbookViewId="0">
      <selection activeCell="A3" sqref="A3:I3"/>
    </sheetView>
  </sheetViews>
  <sheetFormatPr defaultColWidth="9.1796875" defaultRowHeight="15.5" x14ac:dyDescent="0.35"/>
  <cols>
    <col min="1" max="1" width="5.54296875" style="1" bestFit="1" customWidth="1"/>
    <col min="2" max="2" width="47" style="1" bestFit="1" customWidth="1"/>
    <col min="3" max="3" width="8.1796875" style="1" customWidth="1"/>
    <col min="4" max="4" width="13.7265625" style="1" customWidth="1"/>
    <col min="5" max="5" width="11.54296875" style="1" customWidth="1"/>
    <col min="6" max="6" width="13.81640625" style="1" customWidth="1"/>
    <col min="7" max="7" width="11.81640625" style="1" customWidth="1"/>
    <col min="8" max="8" width="12.7265625" style="1" customWidth="1"/>
    <col min="9" max="9" width="13.26953125" style="1" customWidth="1"/>
    <col min="10" max="13" width="9.1796875" style="1"/>
    <col min="14" max="14" width="1.54296875" style="1" bestFit="1" customWidth="1"/>
    <col min="15" max="16384" width="9.1796875" style="1"/>
  </cols>
  <sheetData>
    <row r="1" spans="1:14" ht="48" customHeight="1" x14ac:dyDescent="0.35">
      <c r="F1" s="27" t="s">
        <v>80</v>
      </c>
      <c r="G1" s="28"/>
      <c r="H1" s="28"/>
      <c r="I1" s="28"/>
      <c r="K1" s="15"/>
      <c r="L1" s="16"/>
      <c r="M1" s="16"/>
      <c r="N1" s="16"/>
    </row>
    <row r="2" spans="1:14" x14ac:dyDescent="0.35">
      <c r="G2"/>
      <c r="H2"/>
      <c r="I2"/>
      <c r="J2"/>
      <c r="K2"/>
      <c r="L2"/>
      <c r="M2"/>
      <c r="N2"/>
    </row>
    <row r="3" spans="1:14" ht="86.25" customHeight="1" x14ac:dyDescent="0.35">
      <c r="A3" s="17" t="s">
        <v>81</v>
      </c>
      <c r="B3" s="17"/>
      <c r="C3" s="17"/>
      <c r="D3" s="17"/>
      <c r="E3" s="17"/>
      <c r="F3" s="17"/>
      <c r="G3" s="17"/>
      <c r="H3" s="17"/>
      <c r="I3" s="16"/>
      <c r="L3" s="1" t="s">
        <v>61</v>
      </c>
    </row>
    <row r="4" spans="1:14" x14ac:dyDescent="0.35">
      <c r="A4" s="18" t="s">
        <v>59</v>
      </c>
      <c r="B4" s="18"/>
      <c r="C4" s="18"/>
      <c r="D4" s="18"/>
      <c r="E4" s="18"/>
      <c r="F4" s="18"/>
      <c r="G4" s="18"/>
      <c r="H4" s="18"/>
      <c r="I4" s="19"/>
    </row>
    <row r="5" spans="1:14" s="10" customFormat="1" ht="74.25" customHeight="1" x14ac:dyDescent="0.3">
      <c r="A5" s="23" t="s">
        <v>71</v>
      </c>
      <c r="B5" s="23" t="s">
        <v>0</v>
      </c>
      <c r="C5" s="23" t="s">
        <v>1</v>
      </c>
      <c r="D5" s="25" t="s">
        <v>74</v>
      </c>
      <c r="E5" s="26"/>
      <c r="F5" s="25" t="s">
        <v>75</v>
      </c>
      <c r="G5" s="26"/>
      <c r="H5" s="25" t="s">
        <v>76</v>
      </c>
      <c r="I5" s="26"/>
      <c r="L5" s="10" t="s">
        <v>61</v>
      </c>
    </row>
    <row r="6" spans="1:14" ht="30" x14ac:dyDescent="0.35">
      <c r="A6" s="24"/>
      <c r="B6" s="24"/>
      <c r="C6" s="24"/>
      <c r="D6" s="9" t="s">
        <v>73</v>
      </c>
      <c r="E6" s="9" t="s">
        <v>2</v>
      </c>
      <c r="F6" s="9" t="s">
        <v>73</v>
      </c>
      <c r="G6" s="9" t="s">
        <v>2</v>
      </c>
      <c r="H6" s="9" t="s">
        <v>73</v>
      </c>
      <c r="I6" s="9" t="s">
        <v>2</v>
      </c>
    </row>
    <row r="7" spans="1:14" s="10" customFormat="1" ht="15" x14ac:dyDescent="0.3">
      <c r="A7" s="9" t="s">
        <v>3</v>
      </c>
      <c r="B7" s="9" t="s">
        <v>4</v>
      </c>
      <c r="C7" s="9" t="s">
        <v>5</v>
      </c>
      <c r="D7" s="9">
        <v>1</v>
      </c>
      <c r="E7" s="9">
        <v>2</v>
      </c>
      <c r="F7" s="9">
        <v>3</v>
      </c>
      <c r="G7" s="9">
        <v>4</v>
      </c>
      <c r="H7" s="9">
        <v>5</v>
      </c>
      <c r="I7" s="9">
        <v>6</v>
      </c>
      <c r="L7" s="10" t="s">
        <v>63</v>
      </c>
    </row>
    <row r="8" spans="1:14" x14ac:dyDescent="0.35">
      <c r="A8" s="5" t="s">
        <v>30</v>
      </c>
      <c r="B8" s="6" t="s">
        <v>6</v>
      </c>
      <c r="C8" s="4">
        <v>1</v>
      </c>
      <c r="D8" s="12">
        <f>D9+D13+D14+D18</f>
        <v>38100.108844021437</v>
      </c>
      <c r="E8" s="12">
        <f t="shared" ref="E8:E35" si="0">D8/$D$37</f>
        <v>31.347794013511134</v>
      </c>
      <c r="F8" s="12">
        <f>F9+F13+F14+F18</f>
        <v>38100.108844021437</v>
      </c>
      <c r="G8" s="12">
        <f t="shared" ref="G8:G35" si="1">F8/$D$37</f>
        <v>31.347794013511134</v>
      </c>
      <c r="H8" s="12">
        <f>H9+H13+H14+H18</f>
        <v>38100.108</v>
      </c>
      <c r="I8" s="12">
        <f t="shared" ref="I8:I35" si="2">H8/$D$37</f>
        <v>31.347793319071908</v>
      </c>
    </row>
    <row r="9" spans="1:14" x14ac:dyDescent="0.35">
      <c r="A9" s="5" t="s">
        <v>31</v>
      </c>
      <c r="B9" s="6" t="s">
        <v>7</v>
      </c>
      <c r="C9" s="4">
        <v>2</v>
      </c>
      <c r="D9" s="12">
        <f>D10+D11+D12</f>
        <v>9217.1088440214407</v>
      </c>
      <c r="E9" s="12">
        <f t="shared" si="0"/>
        <v>7.5836011551928912</v>
      </c>
      <c r="F9" s="12">
        <f>F10+F11+F12</f>
        <v>9217.1088440214407</v>
      </c>
      <c r="G9" s="12">
        <f t="shared" si="1"/>
        <v>7.5836011551928912</v>
      </c>
      <c r="H9" s="12">
        <f>H10+H11+H12</f>
        <v>9217.1080000000002</v>
      </c>
      <c r="I9" s="12">
        <f t="shared" si="2"/>
        <v>7.5836004607536607</v>
      </c>
    </row>
    <row r="10" spans="1:14" x14ac:dyDescent="0.35">
      <c r="A10" s="5" t="s">
        <v>32</v>
      </c>
      <c r="B10" s="6" t="s">
        <v>77</v>
      </c>
      <c r="C10" s="4">
        <v>3</v>
      </c>
      <c r="D10" s="12">
        <v>0</v>
      </c>
      <c r="E10" s="12">
        <f t="shared" si="0"/>
        <v>0</v>
      </c>
      <c r="F10" s="12">
        <v>0</v>
      </c>
      <c r="G10" s="12">
        <f t="shared" si="1"/>
        <v>0</v>
      </c>
      <c r="H10" s="12">
        <v>0</v>
      </c>
      <c r="I10" s="12">
        <f t="shared" si="2"/>
        <v>0</v>
      </c>
      <c r="L10" s="1" t="s">
        <v>61</v>
      </c>
    </row>
    <row r="11" spans="1:14" x14ac:dyDescent="0.35">
      <c r="A11" s="5" t="s">
        <v>33</v>
      </c>
      <c r="B11" s="6" t="s">
        <v>8</v>
      </c>
      <c r="C11" s="4">
        <v>5</v>
      </c>
      <c r="D11" s="12">
        <f>[1]Лист1!$K$17</f>
        <v>8986.0708440214403</v>
      </c>
      <c r="E11" s="12">
        <f t="shared" si="0"/>
        <v>7.393509004460622</v>
      </c>
      <c r="F11" s="12">
        <f>[1]Лист1!$K$17</f>
        <v>8986.0708440214403</v>
      </c>
      <c r="G11" s="12">
        <f t="shared" si="1"/>
        <v>7.393509004460622</v>
      </c>
      <c r="H11" s="12">
        <v>8986.07</v>
      </c>
      <c r="I11" s="12">
        <f t="shared" si="2"/>
        <v>7.3935083100213914</v>
      </c>
    </row>
    <row r="12" spans="1:14" x14ac:dyDescent="0.35">
      <c r="A12" s="5" t="s">
        <v>34</v>
      </c>
      <c r="B12" s="6" t="s">
        <v>9</v>
      </c>
      <c r="C12" s="4">
        <v>6</v>
      </c>
      <c r="D12" s="12">
        <v>231.03800000000001</v>
      </c>
      <c r="E12" s="12">
        <f t="shared" si="0"/>
        <v>0.19009215073226921</v>
      </c>
      <c r="F12" s="12">
        <v>231.03800000000001</v>
      </c>
      <c r="G12" s="12">
        <f t="shared" si="1"/>
        <v>0.19009215073226921</v>
      </c>
      <c r="H12" s="12">
        <v>231.03800000000001</v>
      </c>
      <c r="I12" s="12">
        <f t="shared" si="2"/>
        <v>0.19009215073226921</v>
      </c>
    </row>
    <row r="13" spans="1:14" x14ac:dyDescent="0.35">
      <c r="A13" s="5" t="s">
        <v>35</v>
      </c>
      <c r="B13" s="6" t="s">
        <v>10</v>
      </c>
      <c r="C13" s="4">
        <v>7</v>
      </c>
      <c r="D13" s="12">
        <v>11625.82</v>
      </c>
      <c r="E13" s="12">
        <f t="shared" si="0"/>
        <v>9.5654270199111391</v>
      </c>
      <c r="F13" s="12">
        <v>11625.82</v>
      </c>
      <c r="G13" s="12">
        <f t="shared" si="1"/>
        <v>9.5654270199111391</v>
      </c>
      <c r="H13" s="12">
        <v>11625.82</v>
      </c>
      <c r="I13" s="12">
        <f t="shared" si="2"/>
        <v>9.5654270199111391</v>
      </c>
    </row>
    <row r="14" spans="1:14" x14ac:dyDescent="0.35">
      <c r="A14" s="5" t="s">
        <v>36</v>
      </c>
      <c r="B14" s="6" t="s">
        <v>11</v>
      </c>
      <c r="C14" s="4">
        <v>8</v>
      </c>
      <c r="D14" s="12">
        <f>D15+D16+D17</f>
        <v>4697.83</v>
      </c>
      <c r="E14" s="12">
        <f t="shared" si="0"/>
        <v>3.8652542372881351</v>
      </c>
      <c r="F14" s="12">
        <f>F15+F16+F17</f>
        <v>4697.83</v>
      </c>
      <c r="G14" s="12">
        <f t="shared" si="1"/>
        <v>3.8652542372881351</v>
      </c>
      <c r="H14" s="12">
        <f>H15+H16+H17</f>
        <v>4697.83</v>
      </c>
      <c r="I14" s="12">
        <f t="shared" si="2"/>
        <v>3.8652542372881351</v>
      </c>
      <c r="L14" s="1" t="s">
        <v>61</v>
      </c>
    </row>
    <row r="15" spans="1:14" ht="31" x14ac:dyDescent="0.35">
      <c r="A15" s="5" t="s">
        <v>37</v>
      </c>
      <c r="B15" s="6" t="s">
        <v>12</v>
      </c>
      <c r="C15" s="4">
        <v>9</v>
      </c>
      <c r="D15" s="12">
        <v>2557.6799999999998</v>
      </c>
      <c r="E15" s="12">
        <f t="shared" si="0"/>
        <v>2.1043936152706926</v>
      </c>
      <c r="F15" s="12">
        <v>2557.6799999999998</v>
      </c>
      <c r="G15" s="12">
        <f t="shared" si="1"/>
        <v>2.1043936152706926</v>
      </c>
      <c r="H15" s="12">
        <v>2557.6799999999998</v>
      </c>
      <c r="I15" s="12">
        <f t="shared" si="2"/>
        <v>2.1043936152706926</v>
      </c>
      <c r="L15" s="1" t="s">
        <v>61</v>
      </c>
    </row>
    <row r="16" spans="1:14" ht="46.5" x14ac:dyDescent="0.35">
      <c r="A16" s="5" t="s">
        <v>38</v>
      </c>
      <c r="B16" s="6" t="s">
        <v>13</v>
      </c>
      <c r="C16" s="4">
        <v>10</v>
      </c>
      <c r="D16" s="12">
        <v>2140.15</v>
      </c>
      <c r="E16" s="12">
        <f t="shared" si="0"/>
        <v>1.7608606220174428</v>
      </c>
      <c r="F16" s="12">
        <v>2140.15</v>
      </c>
      <c r="G16" s="12">
        <f t="shared" si="1"/>
        <v>1.7608606220174428</v>
      </c>
      <c r="H16" s="12">
        <v>2140.15</v>
      </c>
      <c r="I16" s="12">
        <f t="shared" si="2"/>
        <v>1.7608606220174428</v>
      </c>
      <c r="L16" s="1" t="s">
        <v>61</v>
      </c>
    </row>
    <row r="17" spans="1:13" ht="31" x14ac:dyDescent="0.35">
      <c r="A17" s="5" t="s">
        <v>39</v>
      </c>
      <c r="B17" s="6" t="s">
        <v>79</v>
      </c>
      <c r="C17" s="4">
        <v>11</v>
      </c>
      <c r="D17" s="12">
        <v>0</v>
      </c>
      <c r="E17" s="12">
        <f t="shared" si="0"/>
        <v>0</v>
      </c>
      <c r="F17" s="12">
        <v>0</v>
      </c>
      <c r="G17" s="12">
        <f t="shared" si="1"/>
        <v>0</v>
      </c>
      <c r="H17" s="12">
        <v>0</v>
      </c>
      <c r="I17" s="12">
        <f t="shared" si="2"/>
        <v>0</v>
      </c>
    </row>
    <row r="18" spans="1:13" x14ac:dyDescent="0.35">
      <c r="A18" s="5" t="s">
        <v>40</v>
      </c>
      <c r="B18" s="6" t="s">
        <v>72</v>
      </c>
      <c r="C18" s="4">
        <v>12</v>
      </c>
      <c r="D18" s="12">
        <f>D19+D20</f>
        <v>12559.35</v>
      </c>
      <c r="E18" s="12">
        <f t="shared" si="0"/>
        <v>10.333511601118973</v>
      </c>
      <c r="F18" s="12">
        <f>F19+F20</f>
        <v>12559.35</v>
      </c>
      <c r="G18" s="12">
        <f t="shared" si="1"/>
        <v>10.333511601118973</v>
      </c>
      <c r="H18" s="12">
        <f>H19+H20</f>
        <v>12559.35</v>
      </c>
      <c r="I18" s="12">
        <f t="shared" si="2"/>
        <v>10.333511601118973</v>
      </c>
    </row>
    <row r="19" spans="1:13" x14ac:dyDescent="0.35">
      <c r="A19" s="5"/>
      <c r="B19" s="6" t="s">
        <v>64</v>
      </c>
      <c r="C19" s="4">
        <v>13</v>
      </c>
      <c r="D19" s="12">
        <v>3131.66</v>
      </c>
      <c r="E19" s="12">
        <f t="shared" si="0"/>
        <v>2.5766496626624975</v>
      </c>
      <c r="F19" s="12">
        <v>3131.66</v>
      </c>
      <c r="G19" s="12">
        <f t="shared" si="1"/>
        <v>2.5766496626624975</v>
      </c>
      <c r="H19" s="12">
        <v>3131.66</v>
      </c>
      <c r="I19" s="12">
        <f t="shared" si="2"/>
        <v>2.5766496626624975</v>
      </c>
    </row>
    <row r="20" spans="1:13" x14ac:dyDescent="0.35">
      <c r="A20" s="5"/>
      <c r="B20" s="6" t="s">
        <v>65</v>
      </c>
      <c r="C20" s="4">
        <v>14</v>
      </c>
      <c r="D20" s="12">
        <v>9427.69</v>
      </c>
      <c r="E20" s="12">
        <f t="shared" si="0"/>
        <v>7.756861938456475</v>
      </c>
      <c r="F20" s="12">
        <v>9427.69</v>
      </c>
      <c r="G20" s="12">
        <f t="shared" si="1"/>
        <v>7.756861938456475</v>
      </c>
      <c r="H20" s="12">
        <v>9427.69</v>
      </c>
      <c r="I20" s="12">
        <f t="shared" si="2"/>
        <v>7.756861938456475</v>
      </c>
    </row>
    <row r="21" spans="1:13" x14ac:dyDescent="0.35">
      <c r="A21" s="5" t="s">
        <v>41</v>
      </c>
      <c r="B21" s="6" t="s">
        <v>14</v>
      </c>
      <c r="C21" s="4">
        <v>15</v>
      </c>
      <c r="D21" s="12">
        <v>4365.63</v>
      </c>
      <c r="E21" s="12">
        <f t="shared" si="0"/>
        <v>3.591928583182491</v>
      </c>
      <c r="F21" s="12">
        <v>4365.63</v>
      </c>
      <c r="G21" s="12">
        <f t="shared" si="1"/>
        <v>3.591928583182491</v>
      </c>
      <c r="H21" s="12">
        <v>4365.63</v>
      </c>
      <c r="I21" s="12">
        <f t="shared" si="2"/>
        <v>3.591928583182491</v>
      </c>
    </row>
    <row r="22" spans="1:13" x14ac:dyDescent="0.35">
      <c r="A22" s="5" t="s">
        <v>42</v>
      </c>
      <c r="B22" s="6" t="s">
        <v>15</v>
      </c>
      <c r="C22" s="4">
        <v>16</v>
      </c>
      <c r="D22" s="12">
        <v>2447.2199999999998</v>
      </c>
      <c r="E22" s="12">
        <f t="shared" si="0"/>
        <v>2.0135099555701825</v>
      </c>
      <c r="F22" s="12">
        <v>2447.2199999999998</v>
      </c>
      <c r="G22" s="12">
        <f t="shared" si="1"/>
        <v>2.0135099555701825</v>
      </c>
      <c r="H22" s="12">
        <v>2447.2199999999998</v>
      </c>
      <c r="I22" s="12">
        <f t="shared" si="2"/>
        <v>2.0135099555701825</v>
      </c>
    </row>
    <row r="23" spans="1:13" x14ac:dyDescent="0.35">
      <c r="A23" s="5" t="s">
        <v>43</v>
      </c>
      <c r="B23" s="6" t="s">
        <v>16</v>
      </c>
      <c r="C23" s="4">
        <v>17</v>
      </c>
      <c r="D23" s="12">
        <v>0</v>
      </c>
      <c r="E23" s="12">
        <f t="shared" si="0"/>
        <v>0</v>
      </c>
      <c r="F23" s="12">
        <v>0</v>
      </c>
      <c r="G23" s="12">
        <f t="shared" si="1"/>
        <v>0</v>
      </c>
      <c r="H23" s="12">
        <v>0</v>
      </c>
      <c r="I23" s="12">
        <f t="shared" si="2"/>
        <v>0</v>
      </c>
    </row>
    <row r="24" spans="1:13" x14ac:dyDescent="0.35">
      <c r="A24" s="5" t="s">
        <v>44</v>
      </c>
      <c r="B24" s="6" t="s">
        <v>17</v>
      </c>
      <c r="C24" s="4">
        <v>18</v>
      </c>
      <c r="D24" s="12">
        <v>0</v>
      </c>
      <c r="E24" s="12">
        <f t="shared" si="0"/>
        <v>0</v>
      </c>
      <c r="F24" s="12">
        <v>0</v>
      </c>
      <c r="G24" s="12">
        <f t="shared" si="1"/>
        <v>0</v>
      </c>
      <c r="H24" s="12">
        <v>0</v>
      </c>
      <c r="I24" s="12">
        <f t="shared" si="2"/>
        <v>0</v>
      </c>
      <c r="L24" s="1" t="s">
        <v>61</v>
      </c>
      <c r="M24" s="1" t="s">
        <v>61</v>
      </c>
    </row>
    <row r="25" spans="1:13" x14ac:dyDescent="0.35">
      <c r="A25" s="5" t="s">
        <v>45</v>
      </c>
      <c r="B25" s="6" t="s">
        <v>18</v>
      </c>
      <c r="C25" s="4">
        <v>19</v>
      </c>
      <c r="D25" s="12">
        <f>D8+D21+D22</f>
        <v>44912.958844021436</v>
      </c>
      <c r="E25" s="12">
        <f t="shared" si="0"/>
        <v>36.953232552263806</v>
      </c>
      <c r="F25" s="12">
        <f>F8+F21+F22</f>
        <v>44912.958844021436</v>
      </c>
      <c r="G25" s="12">
        <f t="shared" si="1"/>
        <v>36.953232552263806</v>
      </c>
      <c r="H25" s="12">
        <f>H8+H21+H22</f>
        <v>44912.957999999999</v>
      </c>
      <c r="I25" s="12">
        <f t="shared" si="2"/>
        <v>36.953231857824584</v>
      </c>
      <c r="M25" s="1" t="s">
        <v>61</v>
      </c>
    </row>
    <row r="26" spans="1:13" x14ac:dyDescent="0.35">
      <c r="A26" s="5" t="s">
        <v>46</v>
      </c>
      <c r="B26" s="6" t="s">
        <v>19</v>
      </c>
      <c r="C26" s="4">
        <v>20</v>
      </c>
      <c r="D26" s="12">
        <v>0</v>
      </c>
      <c r="E26" s="12">
        <f t="shared" si="0"/>
        <v>0</v>
      </c>
      <c r="F26" s="12">
        <v>0</v>
      </c>
      <c r="G26" s="12">
        <f t="shared" si="1"/>
        <v>0</v>
      </c>
      <c r="H26" s="12">
        <v>0</v>
      </c>
      <c r="I26" s="12">
        <f t="shared" si="2"/>
        <v>0</v>
      </c>
    </row>
    <row r="27" spans="1:13" x14ac:dyDescent="0.35">
      <c r="A27" s="5" t="s">
        <v>47</v>
      </c>
      <c r="B27" s="6" t="s">
        <v>20</v>
      </c>
      <c r="C27" s="4">
        <v>21</v>
      </c>
      <c r="D27" s="12">
        <v>903.25</v>
      </c>
      <c r="E27" s="12">
        <f t="shared" si="0"/>
        <v>0.74317097251933517</v>
      </c>
      <c r="F27" s="12">
        <v>903.25</v>
      </c>
      <c r="G27" s="12">
        <f t="shared" si="1"/>
        <v>0.74317097251933517</v>
      </c>
      <c r="H27" s="12">
        <f>H31+H28</f>
        <v>903.26</v>
      </c>
      <c r="I27" s="12">
        <f t="shared" si="2"/>
        <v>0.74317920026328776</v>
      </c>
    </row>
    <row r="28" spans="1:13" x14ac:dyDescent="0.35">
      <c r="A28" s="5" t="s">
        <v>48</v>
      </c>
      <c r="B28" s="6" t="s">
        <v>21</v>
      </c>
      <c r="C28" s="4">
        <v>22</v>
      </c>
      <c r="D28" s="12">
        <v>162.59</v>
      </c>
      <c r="E28" s="12">
        <f t="shared" si="0"/>
        <v>0.13377488892545664</v>
      </c>
      <c r="F28" s="12">
        <v>162.59</v>
      </c>
      <c r="G28" s="12">
        <f t="shared" si="1"/>
        <v>0.13377488892545664</v>
      </c>
      <c r="H28" s="12">
        <v>162.59</v>
      </c>
      <c r="I28" s="12">
        <f t="shared" si="2"/>
        <v>0.13377488892545664</v>
      </c>
    </row>
    <row r="29" spans="1:13" x14ac:dyDescent="0.35">
      <c r="A29" s="5" t="s">
        <v>49</v>
      </c>
      <c r="B29" s="6" t="s">
        <v>22</v>
      </c>
      <c r="C29" s="4">
        <v>23</v>
      </c>
      <c r="D29" s="12">
        <v>0</v>
      </c>
      <c r="E29" s="12">
        <f t="shared" si="0"/>
        <v>0</v>
      </c>
      <c r="F29" s="12">
        <v>0</v>
      </c>
      <c r="G29" s="12">
        <f t="shared" si="1"/>
        <v>0</v>
      </c>
      <c r="H29" s="12">
        <v>0</v>
      </c>
      <c r="I29" s="12">
        <f t="shared" si="2"/>
        <v>0</v>
      </c>
    </row>
    <row r="30" spans="1:13" x14ac:dyDescent="0.35">
      <c r="A30" s="5" t="s">
        <v>50</v>
      </c>
      <c r="B30" s="6" t="s">
        <v>23</v>
      </c>
      <c r="C30" s="4">
        <v>24</v>
      </c>
      <c r="D30" s="12">
        <v>0</v>
      </c>
      <c r="E30" s="12">
        <f t="shared" si="0"/>
        <v>0</v>
      </c>
      <c r="F30" s="12">
        <v>0</v>
      </c>
      <c r="G30" s="12">
        <f t="shared" si="1"/>
        <v>0</v>
      </c>
      <c r="H30" s="12">
        <v>0</v>
      </c>
      <c r="I30" s="12">
        <f t="shared" si="2"/>
        <v>0</v>
      </c>
    </row>
    <row r="31" spans="1:13" x14ac:dyDescent="0.35">
      <c r="A31" s="5" t="s">
        <v>51</v>
      </c>
      <c r="B31" s="6" t="s">
        <v>24</v>
      </c>
      <c r="C31" s="4">
        <v>25</v>
      </c>
      <c r="D31" s="12">
        <v>740.67</v>
      </c>
      <c r="E31" s="12">
        <f t="shared" si="0"/>
        <v>0.60940431133783113</v>
      </c>
      <c r="F31" s="12">
        <v>740.67</v>
      </c>
      <c r="G31" s="12">
        <f t="shared" si="1"/>
        <v>0.60940431133783113</v>
      </c>
      <c r="H31" s="12">
        <v>740.67</v>
      </c>
      <c r="I31" s="12">
        <f t="shared" si="2"/>
        <v>0.60940431133783113</v>
      </c>
    </row>
    <row r="32" spans="1:13" ht="31" x14ac:dyDescent="0.35">
      <c r="A32" s="5" t="s">
        <v>52</v>
      </c>
      <c r="B32" s="6" t="s">
        <v>62</v>
      </c>
      <c r="C32" s="4">
        <v>26</v>
      </c>
      <c r="D32" s="12">
        <f>D29</f>
        <v>0</v>
      </c>
      <c r="E32" s="12">
        <f t="shared" si="0"/>
        <v>0</v>
      </c>
      <c r="F32" s="12">
        <f>F29</f>
        <v>0</v>
      </c>
      <c r="G32" s="12">
        <f t="shared" si="1"/>
        <v>0</v>
      </c>
      <c r="H32" s="12">
        <f>H29</f>
        <v>0</v>
      </c>
      <c r="I32" s="12">
        <f t="shared" si="2"/>
        <v>0</v>
      </c>
    </row>
    <row r="33" spans="1:11" x14ac:dyDescent="0.35">
      <c r="A33" s="5" t="s">
        <v>53</v>
      </c>
      <c r="B33" s="6" t="s">
        <v>25</v>
      </c>
      <c r="C33" s="4">
        <v>27</v>
      </c>
      <c r="D33" s="12">
        <v>0</v>
      </c>
      <c r="E33" s="12">
        <f t="shared" si="0"/>
        <v>0</v>
      </c>
      <c r="F33" s="12">
        <v>0</v>
      </c>
      <c r="G33" s="12">
        <f t="shared" si="1"/>
        <v>0</v>
      </c>
      <c r="H33" s="12">
        <v>0</v>
      </c>
      <c r="I33" s="12">
        <f t="shared" si="2"/>
        <v>0</v>
      </c>
    </row>
    <row r="34" spans="1:11" x14ac:dyDescent="0.35">
      <c r="A34" s="5" t="s">
        <v>54</v>
      </c>
      <c r="B34" s="6" t="s">
        <v>26</v>
      </c>
      <c r="C34" s="4">
        <v>28</v>
      </c>
      <c r="D34" s="12">
        <v>0</v>
      </c>
      <c r="E34" s="12">
        <f t="shared" si="0"/>
        <v>0</v>
      </c>
      <c r="F34" s="12">
        <v>0</v>
      </c>
      <c r="G34" s="12">
        <f t="shared" si="1"/>
        <v>0</v>
      </c>
      <c r="H34" s="12">
        <v>0</v>
      </c>
      <c r="I34" s="12">
        <f t="shared" si="2"/>
        <v>0</v>
      </c>
    </row>
    <row r="35" spans="1:11" ht="31" x14ac:dyDescent="0.35">
      <c r="A35" s="5" t="s">
        <v>55</v>
      </c>
      <c r="B35" s="6" t="s">
        <v>27</v>
      </c>
      <c r="C35" s="4">
        <v>29</v>
      </c>
      <c r="D35" s="12">
        <f>D25+D27</f>
        <v>45816.208844021436</v>
      </c>
      <c r="E35" s="12">
        <f t="shared" si="0"/>
        <v>37.696403524783143</v>
      </c>
      <c r="F35" s="12">
        <f>F25+F27</f>
        <v>45816.208844021436</v>
      </c>
      <c r="G35" s="12">
        <f t="shared" si="1"/>
        <v>37.696403524783143</v>
      </c>
      <c r="H35" s="12">
        <f>H25+H27</f>
        <v>45816.218000000001</v>
      </c>
      <c r="I35" s="12">
        <f t="shared" si="2"/>
        <v>37.696411058087868</v>
      </c>
    </row>
    <row r="36" spans="1:11" x14ac:dyDescent="0.35">
      <c r="A36" s="5" t="s">
        <v>56</v>
      </c>
      <c r="B36" s="6" t="s">
        <v>28</v>
      </c>
      <c r="C36" s="4">
        <v>30</v>
      </c>
      <c r="D36" s="13"/>
      <c r="E36" s="13"/>
      <c r="F36" s="13"/>
      <c r="G36" s="13"/>
      <c r="H36" s="13"/>
      <c r="I36" s="13"/>
    </row>
    <row r="37" spans="1:11" x14ac:dyDescent="0.35">
      <c r="A37" s="5" t="s">
        <v>57</v>
      </c>
      <c r="B37" s="6" t="s">
        <v>29</v>
      </c>
      <c r="C37" s="4">
        <v>31</v>
      </c>
      <c r="D37" s="12">
        <v>1215.4000000000001</v>
      </c>
      <c r="E37" s="13"/>
      <c r="F37" s="12">
        <v>1215.4000000000001</v>
      </c>
      <c r="G37" s="13"/>
      <c r="H37" s="12">
        <v>1215.4000000000001</v>
      </c>
      <c r="I37" s="13"/>
    </row>
    <row r="38" spans="1:11" x14ac:dyDescent="0.35">
      <c r="A38" s="5" t="s">
        <v>58</v>
      </c>
      <c r="B38" s="6" t="s">
        <v>66</v>
      </c>
      <c r="C38" s="4">
        <v>32</v>
      </c>
      <c r="D38" s="13"/>
      <c r="E38" s="12">
        <f>E35</f>
        <v>37.696403524783143</v>
      </c>
      <c r="F38" s="13"/>
      <c r="G38" s="12">
        <f>G35</f>
        <v>37.696403524783143</v>
      </c>
      <c r="H38" s="13"/>
      <c r="I38" s="12">
        <f>I35</f>
        <v>37.696411058087868</v>
      </c>
      <c r="K38" s="1" t="s">
        <v>61</v>
      </c>
    </row>
    <row r="39" spans="1:11" x14ac:dyDescent="0.35">
      <c r="A39" s="5" t="s">
        <v>69</v>
      </c>
      <c r="B39" s="6" t="s">
        <v>67</v>
      </c>
      <c r="C39" s="4">
        <v>33</v>
      </c>
      <c r="D39" s="13"/>
      <c r="E39" s="12">
        <f>E38*20%</f>
        <v>7.5392807049566288</v>
      </c>
      <c r="F39" s="13"/>
      <c r="G39" s="12">
        <f>G38*20%</f>
        <v>7.5392807049566288</v>
      </c>
      <c r="H39" s="13"/>
      <c r="I39" s="12">
        <f>I38*20%</f>
        <v>7.5392822116175742</v>
      </c>
    </row>
    <row r="40" spans="1:11" x14ac:dyDescent="0.35">
      <c r="A40" s="5" t="s">
        <v>70</v>
      </c>
      <c r="B40" s="6" t="s">
        <v>68</v>
      </c>
      <c r="C40" s="4">
        <v>34</v>
      </c>
      <c r="D40" s="13"/>
      <c r="E40" s="14">
        <f>E38+E39</f>
        <v>45.235684229739775</v>
      </c>
      <c r="F40" s="13"/>
      <c r="G40" s="14">
        <f>G38+G39</f>
        <v>45.235684229739775</v>
      </c>
      <c r="H40" s="13"/>
      <c r="I40" s="14">
        <f>I38+I39</f>
        <v>45.235693269705443</v>
      </c>
    </row>
    <row r="41" spans="1:11" x14ac:dyDescent="0.35">
      <c r="A41" s="3"/>
      <c r="B41" s="8"/>
      <c r="C41" s="7"/>
      <c r="D41" s="2"/>
      <c r="E41" s="2"/>
      <c r="F41" s="2"/>
      <c r="G41" s="2"/>
      <c r="H41" s="2"/>
    </row>
    <row r="42" spans="1:11" ht="18" x14ac:dyDescent="0.35">
      <c r="A42" s="20" t="s">
        <v>78</v>
      </c>
      <c r="B42" s="21"/>
      <c r="C42" s="21"/>
      <c r="D42" s="21"/>
      <c r="E42" s="21"/>
      <c r="F42" s="21"/>
      <c r="G42" s="21"/>
      <c r="H42" s="21"/>
      <c r="I42" s="11"/>
      <c r="J42" s="11"/>
    </row>
    <row r="43" spans="1:11" x14ac:dyDescent="0.35">
      <c r="A43" s="22" t="s">
        <v>60</v>
      </c>
      <c r="B43" s="22"/>
      <c r="C43" s="22"/>
      <c r="D43" s="22"/>
      <c r="E43" s="22"/>
      <c r="F43" s="22"/>
      <c r="G43" s="22"/>
      <c r="H43" s="22"/>
    </row>
  </sheetData>
  <mergeCells count="12">
    <mergeCell ref="A43:H43"/>
    <mergeCell ref="A5:A6"/>
    <mergeCell ref="B5:B6"/>
    <mergeCell ref="C5:C6"/>
    <mergeCell ref="D5:E5"/>
    <mergeCell ref="F5:G5"/>
    <mergeCell ref="H5:I5"/>
    <mergeCell ref="K1:N1"/>
    <mergeCell ref="A3:I3"/>
    <mergeCell ref="A4:I4"/>
    <mergeCell ref="F1:I1"/>
    <mergeCell ref="A42:H42"/>
  </mergeCells>
  <pageMargins left="0.23622047244094491" right="0.15748031496062992" top="0.19685039370078741" bottom="0.15748031496062992" header="0.31496062992125984" footer="0.31496062992125984"/>
  <pageSetup paperSize="9" scale="83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va</cp:lastModifiedBy>
  <cp:lastPrinted>2022-11-03T09:15:52Z</cp:lastPrinted>
  <dcterms:created xsi:type="dcterms:W3CDTF">2019-05-30T11:36:43Z</dcterms:created>
  <dcterms:modified xsi:type="dcterms:W3CDTF">2023-03-03T07:47:45Z</dcterms:modified>
</cp:coreProperties>
</file>