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20 рік\Чергова 68 сесія від 12.06.2020р\РІШЕННЯ\"/>
    </mc:Choice>
  </mc:AlternateContent>
  <bookViews>
    <workbookView xWindow="0" yWindow="0" windowWidth="28800" windowHeight="12330" activeTab="1"/>
  </bookViews>
  <sheets>
    <sheet name="Лист1" sheetId="1" r:id="rId1"/>
    <sheet name="аналіз" sheetId="2" r:id="rId2"/>
  </sheets>
  <definedNames>
    <definedName name="_xlnm.Print_Area" localSheetId="1">аналіз!$A$1:$G$70</definedName>
  </definedNames>
  <calcPr calcId="162913" refMode="R1C1"/>
</workbook>
</file>

<file path=xl/calcChain.xml><?xml version="1.0" encoding="utf-8"?>
<calcChain xmlns="http://schemas.openxmlformats.org/spreadsheetml/2006/main">
  <c r="G7" i="2" l="1"/>
  <c r="G10" i="2"/>
  <c r="G12" i="2"/>
  <c r="G15" i="2"/>
  <c r="G16" i="2"/>
  <c r="G17" i="2"/>
  <c r="G18" i="2"/>
  <c r="G20" i="2"/>
  <c r="G21" i="2"/>
  <c r="G22" i="2"/>
  <c r="G23" i="2"/>
  <c r="G24" i="2"/>
  <c r="G25" i="2"/>
  <c r="G26" i="2"/>
  <c r="G27" i="2"/>
  <c r="G28" i="2"/>
  <c r="G29" i="2"/>
  <c r="G30" i="2"/>
  <c r="G32" i="2"/>
  <c r="G33" i="2"/>
  <c r="G34" i="2"/>
  <c r="G35" i="2"/>
  <c r="G38" i="2"/>
  <c r="G39" i="2"/>
  <c r="G40" i="2"/>
  <c r="G42" i="2"/>
  <c r="G44" i="2"/>
  <c r="G45" i="2"/>
  <c r="G48" i="2"/>
  <c r="G50" i="2"/>
  <c r="G51" i="2"/>
  <c r="G52" i="2"/>
  <c r="G53" i="2"/>
  <c r="G55" i="2"/>
  <c r="G56" i="2"/>
  <c r="G57" i="2"/>
  <c r="G60" i="2"/>
  <c r="G64" i="2"/>
  <c r="G65" i="2"/>
  <c r="F65" i="2"/>
  <c r="F64" i="2"/>
  <c r="E63" i="2"/>
  <c r="D63" i="2"/>
  <c r="D62" i="2" s="1"/>
  <c r="D61" i="2" s="1"/>
  <c r="E59" i="2"/>
  <c r="E58" i="2" s="1"/>
  <c r="G58" i="2" s="1"/>
  <c r="D59" i="2"/>
  <c r="D58" i="2" s="1"/>
  <c r="F57" i="2"/>
  <c r="F56" i="2"/>
  <c r="F55" i="2"/>
  <c r="E54" i="2"/>
  <c r="G54" i="2" s="1"/>
  <c r="D54" i="2"/>
  <c r="D46" i="2" s="1"/>
  <c r="F53" i="2"/>
  <c r="E52" i="2"/>
  <c r="D52" i="2"/>
  <c r="F51" i="2"/>
  <c r="F50" i="2"/>
  <c r="E49" i="2"/>
  <c r="G49" i="2" s="1"/>
  <c r="F48" i="2"/>
  <c r="D47" i="2"/>
  <c r="F45" i="2"/>
  <c r="F44" i="2"/>
  <c r="E43" i="2"/>
  <c r="D43" i="2"/>
  <c r="G43" i="2" s="1"/>
  <c r="F42" i="2"/>
  <c r="E41" i="2"/>
  <c r="E37" i="2" s="1"/>
  <c r="D41" i="2"/>
  <c r="F40" i="2"/>
  <c r="F39" i="2"/>
  <c r="F38" i="2"/>
  <c r="F35" i="2"/>
  <c r="F34" i="2"/>
  <c r="E31" i="2"/>
  <c r="F31" i="2" s="1"/>
  <c r="D31" i="2"/>
  <c r="F30" i="2"/>
  <c r="F29" i="2"/>
  <c r="F28" i="2"/>
  <c r="F27" i="2"/>
  <c r="F26" i="2"/>
  <c r="F25" i="2"/>
  <c r="F24" i="2"/>
  <c r="F23" i="2"/>
  <c r="F22" i="2"/>
  <c r="F21" i="2"/>
  <c r="E20" i="2"/>
  <c r="F20" i="2" s="1"/>
  <c r="D20" i="2"/>
  <c r="D19" i="2"/>
  <c r="F18" i="2"/>
  <c r="F17" i="2"/>
  <c r="E16" i="2"/>
  <c r="D16" i="2"/>
  <c r="F15" i="2"/>
  <c r="E14" i="2"/>
  <c r="F14" i="2" s="1"/>
  <c r="D14" i="2"/>
  <c r="D13" i="2"/>
  <c r="E11" i="2"/>
  <c r="G11" i="2" s="1"/>
  <c r="D11" i="2"/>
  <c r="F10" i="2"/>
  <c r="E9" i="2"/>
  <c r="G9" i="2" s="1"/>
  <c r="D9" i="2"/>
  <c r="D8" i="2"/>
  <c r="F7" i="2"/>
  <c r="E6" i="2"/>
  <c r="F6" i="2" s="1"/>
  <c r="D6" i="2"/>
  <c r="D5" i="2"/>
  <c r="D4" i="2" s="1"/>
  <c r="E31" i="1"/>
  <c r="F7" i="1"/>
  <c r="F10" i="1"/>
  <c r="F15" i="1"/>
  <c r="F17" i="1"/>
  <c r="F18" i="1"/>
  <c r="F21" i="1"/>
  <c r="F22" i="1"/>
  <c r="F23" i="1"/>
  <c r="F24" i="1"/>
  <c r="F25" i="1"/>
  <c r="F26" i="1"/>
  <c r="F27" i="1"/>
  <c r="F28" i="1"/>
  <c r="F29" i="1"/>
  <c r="F30" i="1"/>
  <c r="F34" i="1"/>
  <c r="F35" i="1"/>
  <c r="F38" i="1"/>
  <c r="F39" i="1"/>
  <c r="F40" i="1"/>
  <c r="F42" i="1"/>
  <c r="F44" i="1"/>
  <c r="F45" i="1"/>
  <c r="F48" i="1"/>
  <c r="F50" i="1"/>
  <c r="F51" i="1"/>
  <c r="F53" i="1"/>
  <c r="F55" i="1"/>
  <c r="F56" i="1"/>
  <c r="F57" i="1"/>
  <c r="F64" i="1"/>
  <c r="F65" i="1"/>
  <c r="E20" i="1"/>
  <c r="E49" i="1"/>
  <c r="F49" i="1" s="1"/>
  <c r="E16" i="1"/>
  <c r="E14" i="1"/>
  <c r="E6" i="1"/>
  <c r="E5" i="1" s="1"/>
  <c r="E9" i="1"/>
  <c r="E8" i="1" s="1"/>
  <c r="E11" i="1"/>
  <c r="D11" i="1"/>
  <c r="E41" i="1"/>
  <c r="E43" i="1"/>
  <c r="E52" i="1"/>
  <c r="E59" i="1"/>
  <c r="E58" i="1" s="1"/>
  <c r="D59" i="1"/>
  <c r="D58" i="1" s="1"/>
  <c r="E54" i="1"/>
  <c r="E63" i="1"/>
  <c r="E62" i="1" s="1"/>
  <c r="E61" i="1" s="1"/>
  <c r="D63" i="1"/>
  <c r="D62" i="1" s="1"/>
  <c r="D61" i="1" s="1"/>
  <c r="D54" i="1"/>
  <c r="D52" i="1"/>
  <c r="D47" i="1"/>
  <c r="D43" i="1"/>
  <c r="D41" i="1"/>
  <c r="D31" i="1"/>
  <c r="D20" i="1"/>
  <c r="D16" i="1"/>
  <c r="D14" i="1"/>
  <c r="D9" i="1"/>
  <c r="D8" i="1" s="1"/>
  <c r="D6" i="1"/>
  <c r="D5" i="1" s="1"/>
  <c r="G31" i="2" l="1"/>
  <c r="F9" i="2"/>
  <c r="F63" i="2"/>
  <c r="G63" i="2"/>
  <c r="F43" i="1"/>
  <c r="E8" i="2"/>
  <c r="F16" i="2"/>
  <c r="D37" i="2"/>
  <c r="G37" i="2" s="1"/>
  <c r="F43" i="2"/>
  <c r="F49" i="2"/>
  <c r="F52" i="2"/>
  <c r="G14" i="2"/>
  <c r="G6" i="2"/>
  <c r="F61" i="1"/>
  <c r="D66" i="2"/>
  <c r="D67" i="2" s="1"/>
  <c r="F54" i="2"/>
  <c r="G59" i="2"/>
  <c r="E19" i="1"/>
  <c r="E47" i="2"/>
  <c r="E46" i="2" s="1"/>
  <c r="G41" i="2"/>
  <c r="D36" i="2"/>
  <c r="F41" i="2"/>
  <c r="E62" i="2"/>
  <c r="G62" i="2" s="1"/>
  <c r="E5" i="2"/>
  <c r="G5" i="2" s="1"/>
  <c r="E13" i="2"/>
  <c r="E19" i="2"/>
  <c r="E47" i="1"/>
  <c r="F47" i="1" s="1"/>
  <c r="F52" i="1"/>
  <c r="F14" i="1"/>
  <c r="D19" i="1"/>
  <c r="F31" i="1"/>
  <c r="F5" i="1"/>
  <c r="F41" i="1"/>
  <c r="F8" i="1"/>
  <c r="F54" i="1"/>
  <c r="F16" i="1"/>
  <c r="F63" i="1"/>
  <c r="F9" i="1"/>
  <c r="F62" i="1"/>
  <c r="F20" i="1"/>
  <c r="F6" i="1"/>
  <c r="E13" i="1"/>
  <c r="E37" i="1"/>
  <c r="D13" i="1"/>
  <c r="D37" i="1"/>
  <c r="D46" i="1"/>
  <c r="F46" i="2" l="1"/>
  <c r="G46" i="2"/>
  <c r="F8" i="2"/>
  <c r="G8" i="2"/>
  <c r="E46" i="1"/>
  <c r="F46" i="1" s="1"/>
  <c r="F19" i="1"/>
  <c r="F19" i="2"/>
  <c r="G19" i="2"/>
  <c r="F37" i="2"/>
  <c r="F47" i="2"/>
  <c r="G47" i="2"/>
  <c r="F13" i="2"/>
  <c r="G13" i="2"/>
  <c r="F62" i="2"/>
  <c r="E61" i="2"/>
  <c r="G61" i="2" s="1"/>
  <c r="F5" i="2"/>
  <c r="E4" i="2"/>
  <c r="G4" i="2" s="1"/>
  <c r="E36" i="2"/>
  <c r="D4" i="1"/>
  <c r="D66" i="1" s="1"/>
  <c r="D67" i="1" s="1"/>
  <c r="F13" i="1"/>
  <c r="E36" i="1"/>
  <c r="F37" i="1"/>
  <c r="E4" i="1"/>
  <c r="D36" i="1"/>
  <c r="F36" i="2" l="1"/>
  <c r="G36" i="2"/>
  <c r="F4" i="2"/>
  <c r="E66" i="2"/>
  <c r="F61" i="2"/>
  <c r="F4" i="1"/>
  <c r="E66" i="1"/>
  <c r="F36" i="1"/>
  <c r="F66" i="2" l="1"/>
  <c r="G66" i="2"/>
  <c r="E67" i="2"/>
  <c r="E67" i="1"/>
  <c r="F67" i="1" s="1"/>
  <c r="F66" i="1"/>
  <c r="F67" i="2" l="1"/>
  <c r="G67" i="2"/>
</calcChain>
</file>

<file path=xl/sharedStrings.xml><?xml version="1.0" encoding="utf-8"?>
<sst xmlns="http://schemas.openxmlformats.org/spreadsheetml/2006/main" count="255" uniqueCount="121">
  <si>
    <t>Код</t>
  </si>
  <si>
    <t xml:space="preserve"> Найменування</t>
  </si>
  <si>
    <t>з 1-го по 3-й місяці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</si>
  <si>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</si>
  <si>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</si>
  <si>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</si>
  <si>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</si>
  <si>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</si>
  <si>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</si>
  <si>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</si>
  <si>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</si>
  <si>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</si>
  <si>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 </t>
  </si>
  <si>
    <t>13010000</t>
  </si>
  <si>
    <t>Рентна плата за спеціальне використання лісових ресурсів 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</si>
  <si>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</si>
  <si>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</si>
  <si>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</si>
  <si>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</si>
  <si>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</si>
  <si>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 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</si>
  <si>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</si>
  <si>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</si>
  <si>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</si>
  <si>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</si>
  <si>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</si>
  <si>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</si>
  <si>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суб`єктами господарювання роздрібної торгівлі підакцизних товарів </t>
  </si>
  <si>
    <t>18000000</t>
  </si>
  <si>
    <t>Місцеві податки </t>
  </si>
  <si>
    <t>18010000</t>
  </si>
  <si>
    <t>Податок на майно 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</si>
  <si>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</si>
  <si>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</si>
  <si>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</si>
  <si>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</si>
  <si>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</si>
  <si>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</si>
  <si>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</si>
  <si>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</si>
  <si>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18010500</t>
  </si>
  <si>
    <t>Земельний податок з юридичних осіб </t>
  </si>
  <si>
    <t>18010600</t>
  </si>
  <si>
    <t>Орендна плата з юридичних осіб </t>
  </si>
  <si>
    <t>18010700</t>
  </si>
  <si>
    <t>Земельний податок з фізичних осіб </t>
  </si>
  <si>
    <t>18010900</t>
  </si>
  <si>
    <t>Орендна плата з фізичних осіб </t>
  </si>
  <si>
    <t>18011000</t>
  </si>
  <si>
    <t>Транспортний податок з фізичних осіб </t>
  </si>
  <si>
    <t>18011100</t>
  </si>
  <si>
    <t>Транспортний податок з юридичних осіб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</si>
  <si>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</si>
  <si>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</si>
  <si>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</si>
  <si>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</si>
  <si>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</si>
  <si>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</si>
  <si>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</si>
  <si>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</si>
  <si>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</si>
  <si>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</si>
  <si>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</si>
  <si>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</si>
  <si>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</si>
  <si>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</si>
  <si>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</si>
  <si>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  </t>
  </si>
  <si>
    <t>21081100</t>
  </si>
  <si>
    <t>Адміністративні штрафи та інші санкції 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</si>
  <si>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</si>
  <si>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</si>
  <si>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</si>
  <si>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</si>
  <si>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</si>
  <si>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</si>
  <si>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</si>
  <si>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</si>
  <si>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</si>
  <si>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</si>
  <si>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</si>
  <si>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 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</si>
  <si>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</si>
  <si>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</si>
  <si>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</si>
  <si>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</si>
  <si>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</si>
  <si>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</si>
  <si>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</si>
  <si>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</si>
  <si>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</si>
  <si>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</si>
  <si>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22090200</t>
  </si>
  <si>
    <t>Державне мито, не віднесене до інших категорій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</si>
  <si>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</si>
  <si>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</si>
  <si>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40000000</t>
  </si>
  <si>
    <t>Офіційні трансферти  </t>
  </si>
  <si>
    <t>41000000</t>
  </si>
  <si>
    <t>Від органів державного управління  </t>
  </si>
  <si>
    <t>41050000</t>
  </si>
  <si>
    <t>Субвенції з місцевих бюджетів іншим місцевим бюджетам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</si>
  <si>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</si>
  <si>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</si>
  <si>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</si>
  <si>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Інші субвенції з місцевого бюджету</t>
  </si>
  <si>
    <t xml:space="preserve"> </t>
  </si>
  <si>
    <t xml:space="preserve">Усього ( без урахування трансфертів) </t>
  </si>
  <si>
    <t xml:space="preserve">Усього </t>
  </si>
  <si>
    <t>Т.Клєпікова</t>
  </si>
  <si>
    <t>начальник бюджетного відділу</t>
  </si>
  <si>
    <t>План 1 квартал</t>
  </si>
  <si>
    <t>% виконання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</si>
  <si>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</si>
  <si>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</si>
  <si>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Інші неподаткові надходження  </t>
  </si>
  <si>
    <t>Єдиний податок з юридичних осіб, нарахований до 1 січня 2011 року</t>
  </si>
  <si>
    <t>Єдиний податок з фізичних осіб, нарахований до 1 січня 2011 року</t>
  </si>
  <si>
    <t>Аналіз виконання доходів загального фонду бюджету за 1 квартал 2020 року</t>
  </si>
  <si>
    <t xml:space="preserve">Факт 1 квартал </t>
  </si>
  <si>
    <t>перевик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</si>
</sst>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Arial Cyr"/>
      <charset val="204"/>
    </font>
    <font>
      <sz val="10"/>
      <color theme="1"/>
      <name val="Times New Roman Cyr"/>
      <charset val="204"/>
    </font>
    <font>
      <sz val="9"/>
      <color theme="1"/>
      <name val="Times New Roman Cyr"/>
      <charset val="204"/>
    </font>
    <font>
      <b/>
      <sz val="9"/>
      <color theme="1"/>
      <name val="Times New Roman Cyr"/>
      <charset val="204"/>
    </font>
    <font>
      <sz val="8"/>
      <color theme="1"/>
      <name val="Times New Roman Cyr"/>
      <charset val="204"/>
    </font>
    <font>
      <b/>
      <sz val="8"/>
      <color theme="1"/>
      <name val="Times New Roman Cyr"/>
      <charset val="204"/>
    </font>
    <font>
      <b/>
      <sz val="10"/>
      <color theme="1"/>
      <name val="Times New Roman Cyr"/>
      <charset val="204"/>
    </font>
    <font>
      <sz val="8"/>
      <color rgb="FF000000"/>
      <name val="Verdana"/>
      <family val="2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9"/>
      <name val="Times New Roman Cyr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b/>
      <sz val="8"/>
      <name val="Times New Roman Cyr"/>
      <charset val="204"/>
    </font>
    <font>
      <sz val="10"/>
      <name val="Times New Roman Cyr"/>
      <charset val="204"/>
    </font>
    <font>
      <sz val="8"/>
      <name val="Times New Roman Cyr"/>
      <charset val="204"/>
    </font>
    <font>
      <b/>
      <sz val="10"/>
      <name val="Calibri"/>
      <family val="2"/>
      <charset val="204"/>
      <scheme val="minor"/>
    </font>
    <font>
      <sz val="8"/>
      <name val="Verdana"/>
      <family val="2"/>
      <charset val="204"/>
    </font>
    <font>
      <sz val="8"/>
      <name val="Arial Cyr"/>
      <charset val="204"/>
    </font>
    <font>
      <sz val="9"/>
      <name val="Times New Roman Cyr"/>
      <charset val="204"/>
    </font>
    <font>
      <b/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7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0" fillId="0" borderId="2" xfId="0" applyBorder="1"/>
    <xf numFmtId="2" fontId="8" fillId="0" borderId="2" xfId="0" applyNumberFormat="1" applyFont="1" applyBorder="1" applyAlignment="1">
      <alignment horizontal="right" vertical="top" wrapText="1"/>
    </xf>
    <xf numFmtId="2" fontId="3" fillId="0" borderId="2" xfId="0" applyNumberFormat="1" applyFont="1" applyBorder="1" applyAlignment="1">
      <alignment horizontal="right" vertical="top" wrapText="1"/>
    </xf>
    <xf numFmtId="0" fontId="0" fillId="0" borderId="0" xfId="0"/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1" fillId="0" borderId="2" xfId="0" applyFont="1" applyBorder="1"/>
    <xf numFmtId="2" fontId="3" fillId="2" borderId="2" xfId="0" applyNumberFormat="1" applyFont="1" applyFill="1" applyBorder="1" applyAlignment="1">
      <alignment horizontal="right" vertical="top" wrapText="1"/>
    </xf>
    <xf numFmtId="0" fontId="9" fillId="0" borderId="0" xfId="0" applyFont="1"/>
    <xf numFmtId="2" fontId="8" fillId="0" borderId="0" xfId="0" applyNumberFormat="1" applyFont="1" applyBorder="1" applyAlignment="1">
      <alignment horizontal="right" vertical="top" wrapText="1"/>
    </xf>
    <xf numFmtId="4" fontId="8" fillId="0" borderId="2" xfId="0" applyNumberFormat="1" applyFont="1" applyBorder="1" applyAlignment="1">
      <alignment horizontal="right" vertical="top" wrapText="1"/>
    </xf>
    <xf numFmtId="0" fontId="11" fillId="0" borderId="0" xfId="0" applyFont="1"/>
    <xf numFmtId="0" fontId="12" fillId="0" borderId="0" xfId="0" applyFont="1"/>
    <xf numFmtId="0" fontId="8" fillId="0" borderId="5" xfId="0" quotePrefix="1" applyNumberFormat="1" applyFont="1" applyBorder="1" applyAlignment="1">
      <alignment horizontal="left" vertical="top" wrapText="1"/>
    </xf>
    <xf numFmtId="0" fontId="3" fillId="0" borderId="5" xfId="0" quotePrefix="1" applyNumberFormat="1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4" fontId="8" fillId="0" borderId="8" xfId="0" applyNumberFormat="1" applyFont="1" applyBorder="1" applyAlignment="1">
      <alignment horizontal="right" vertical="top" wrapText="1"/>
    </xf>
    <xf numFmtId="0" fontId="8" fillId="0" borderId="10" xfId="0" quotePrefix="1" applyNumberFormat="1" applyFont="1" applyBorder="1" applyAlignment="1">
      <alignment horizontal="left" vertical="top" wrapText="1"/>
    </xf>
    <xf numFmtId="2" fontId="8" fillId="0" borderId="11" xfId="0" applyNumberFormat="1" applyFont="1" applyBorder="1" applyAlignment="1">
      <alignment horizontal="right" vertical="top" wrapText="1"/>
    </xf>
    <xf numFmtId="0" fontId="5" fillId="0" borderId="1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10" fontId="10" fillId="0" borderId="1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9" fontId="0" fillId="0" borderId="12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9" fontId="1" fillId="0" borderId="6" xfId="0" applyNumberFormat="1" applyFont="1" applyBorder="1" applyAlignment="1">
      <alignment horizontal="center"/>
    </xf>
    <xf numFmtId="9" fontId="1" fillId="0" borderId="9" xfId="0" applyNumberFormat="1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/>
    </xf>
    <xf numFmtId="3" fontId="16" fillId="0" borderId="0" xfId="0" applyNumberFormat="1" applyFont="1" applyAlignment="1">
      <alignment horizontal="center"/>
    </xf>
    <xf numFmtId="0" fontId="16" fillId="0" borderId="0" xfId="0" applyFont="1"/>
    <xf numFmtId="0" fontId="17" fillId="0" borderId="13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center" wrapText="1"/>
    </xf>
    <xf numFmtId="10" fontId="18" fillId="0" borderId="4" xfId="0" applyNumberFormat="1" applyFont="1" applyBorder="1" applyAlignment="1">
      <alignment horizontal="center" vertical="center" wrapText="1"/>
    </xf>
    <xf numFmtId="3" fontId="16" fillId="0" borderId="18" xfId="0" applyNumberFormat="1" applyFont="1" applyBorder="1" applyAlignment="1">
      <alignment horizontal="center"/>
    </xf>
    <xf numFmtId="0" fontId="19" fillId="0" borderId="10" xfId="0" quotePrefix="1" applyNumberFormat="1" applyFont="1" applyBorder="1" applyAlignment="1">
      <alignment horizontal="left" vertical="top" wrapText="1"/>
    </xf>
    <xf numFmtId="2" fontId="19" fillId="0" borderId="11" xfId="0" applyNumberFormat="1" applyFont="1" applyBorder="1" applyAlignment="1">
      <alignment horizontal="right" vertical="top" wrapText="1"/>
    </xf>
    <xf numFmtId="9" fontId="16" fillId="0" borderId="16" xfId="0" applyNumberFormat="1" applyFont="1" applyBorder="1" applyAlignment="1">
      <alignment horizontal="center" vertical="center"/>
    </xf>
    <xf numFmtId="0" fontId="19" fillId="0" borderId="5" xfId="0" quotePrefix="1" applyNumberFormat="1" applyFont="1" applyBorder="1" applyAlignment="1">
      <alignment horizontal="left" vertical="top" wrapText="1"/>
    </xf>
    <xf numFmtId="2" fontId="19" fillId="0" borderId="2" xfId="0" applyNumberFormat="1" applyFont="1" applyBorder="1" applyAlignment="1">
      <alignment horizontal="right" vertical="top" wrapText="1"/>
    </xf>
    <xf numFmtId="9" fontId="16" fillId="0" borderId="1" xfId="0" applyNumberFormat="1" applyFont="1" applyBorder="1" applyAlignment="1">
      <alignment horizontal="center" vertical="center"/>
    </xf>
    <xf numFmtId="0" fontId="21" fillId="0" borderId="5" xfId="0" quotePrefix="1" applyNumberFormat="1" applyFont="1" applyBorder="1" applyAlignment="1">
      <alignment horizontal="left" vertical="top" wrapText="1"/>
    </xf>
    <xf numFmtId="2" fontId="21" fillId="0" borderId="2" xfId="0" applyNumberFormat="1" applyFont="1" applyBorder="1" applyAlignment="1">
      <alignment horizontal="right" vertical="top" wrapText="1"/>
    </xf>
    <xf numFmtId="0" fontId="20" fillId="0" borderId="1" xfId="0" applyFont="1" applyBorder="1" applyAlignment="1">
      <alignment vertical="top" wrapText="1"/>
    </xf>
    <xf numFmtId="0" fontId="20" fillId="0" borderId="3" xfId="0" applyFont="1" applyBorder="1" applyAlignment="1">
      <alignment vertical="top" wrapText="1"/>
    </xf>
    <xf numFmtId="0" fontId="23" fillId="0" borderId="2" xfId="0" applyFont="1" applyBorder="1"/>
    <xf numFmtId="0" fontId="24" fillId="0" borderId="0" xfId="0" applyFont="1"/>
    <xf numFmtId="0" fontId="17" fillId="0" borderId="5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16" fillId="0" borderId="2" xfId="0" applyFont="1" applyBorder="1"/>
    <xf numFmtId="0" fontId="26" fillId="0" borderId="5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2" fontId="21" fillId="2" borderId="2" xfId="0" applyNumberFormat="1" applyFont="1" applyFill="1" applyBorder="1" applyAlignment="1">
      <alignment horizontal="right" vertical="top" wrapText="1"/>
    </xf>
    <xf numFmtId="0" fontId="19" fillId="0" borderId="5" xfId="0" applyFont="1" applyBorder="1" applyAlignment="1">
      <alignment horizontal="left" vertical="top" wrapText="1"/>
    </xf>
    <xf numFmtId="4" fontId="19" fillId="0" borderId="2" xfId="0" applyNumberFormat="1" applyFont="1" applyBorder="1" applyAlignment="1">
      <alignment horizontal="right" vertical="top" wrapText="1"/>
    </xf>
    <xf numFmtId="9" fontId="23" fillId="0" borderId="1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top" wrapText="1"/>
    </xf>
    <xf numFmtId="4" fontId="19" fillId="0" borderId="8" xfId="0" applyNumberFormat="1" applyFont="1" applyBorder="1" applyAlignment="1">
      <alignment horizontal="right" vertical="top" wrapText="1"/>
    </xf>
    <xf numFmtId="9" fontId="23" fillId="0" borderId="17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center"/>
    </xf>
    <xf numFmtId="3" fontId="16" fillId="0" borderId="19" xfId="0" applyNumberFormat="1" applyFont="1" applyBorder="1" applyAlignment="1">
      <alignment horizontal="center"/>
    </xf>
    <xf numFmtId="0" fontId="11" fillId="0" borderId="0" xfId="0" applyFont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7" fillId="0" borderId="1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right" vertical="top" wrapText="1"/>
    </xf>
    <xf numFmtId="0" fontId="13" fillId="0" borderId="0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8" xfId="0" applyFont="1" applyBorder="1" applyAlignment="1">
      <alignment vertical="top" wrapText="1"/>
    </xf>
    <xf numFmtId="0" fontId="20" fillId="0" borderId="2" xfId="0" applyFont="1" applyBorder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20" fillId="0" borderId="11" xfId="0" applyFont="1" applyBorder="1" applyAlignment="1">
      <alignment vertical="top" wrapText="1"/>
    </xf>
    <xf numFmtId="0" fontId="22" fillId="0" borderId="2" xfId="0" applyFont="1" applyBorder="1" applyAlignment="1">
      <alignment vertical="top" wrapText="1"/>
    </xf>
    <xf numFmtId="0" fontId="22" fillId="0" borderId="1" xfId="0" applyFont="1" applyBorder="1" applyAlignment="1">
      <alignment horizontal="left" vertical="top" wrapText="1"/>
    </xf>
    <xf numFmtId="0" fontId="22" fillId="0" borderId="3" xfId="0" applyFont="1" applyBorder="1" applyAlignment="1">
      <alignment horizontal="left" vertical="top" wrapText="1"/>
    </xf>
    <xf numFmtId="0" fontId="25" fillId="0" borderId="5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26" fillId="0" borderId="2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right" vertical="top" wrapText="1"/>
    </xf>
    <xf numFmtId="0" fontId="20" fillId="0" borderId="8" xfId="0" applyFont="1" applyBorder="1" applyAlignment="1">
      <alignment vertical="top" wrapText="1"/>
    </xf>
    <xf numFmtId="0" fontId="27" fillId="0" borderId="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1"/>
  <sheetViews>
    <sheetView showGridLines="0" zoomScaleNormal="100" workbookViewId="0">
      <selection activeCell="C73" sqref="C73"/>
    </sheetView>
  </sheetViews>
  <sheetFormatPr defaultRowHeight="12.75" x14ac:dyDescent="0.2"/>
  <cols>
    <col min="1" max="1" width="9.85546875" customWidth="1"/>
    <col min="2" max="2" width="29.5703125" customWidth="1"/>
    <col min="3" max="3" width="25.28515625" customWidth="1"/>
    <col min="4" max="4" width="14.7109375" customWidth="1"/>
    <col min="5" max="5" width="13.7109375" customWidth="1"/>
    <col min="6" max="6" width="10.42578125" style="28" customWidth="1"/>
    <col min="7" max="7" width="11.140625" customWidth="1"/>
  </cols>
  <sheetData>
    <row r="1" spans="1:6" ht="18" customHeight="1" x14ac:dyDescent="0.3">
      <c r="A1" s="14"/>
      <c r="B1" s="14"/>
      <c r="C1" s="15"/>
      <c r="D1" s="69"/>
      <c r="E1" s="69"/>
    </row>
    <row r="2" spans="1:6" ht="38.25" customHeight="1" thickBot="1" x14ac:dyDescent="0.25">
      <c r="A2" s="77" t="s">
        <v>118</v>
      </c>
      <c r="B2" s="77"/>
      <c r="C2" s="77"/>
      <c r="D2" s="77"/>
      <c r="E2" s="77"/>
      <c r="F2" s="77"/>
    </row>
    <row r="3" spans="1:6" ht="34.5" customHeight="1" thickBot="1" x14ac:dyDescent="0.25">
      <c r="A3" s="25" t="s">
        <v>0</v>
      </c>
      <c r="B3" s="73" t="s">
        <v>1</v>
      </c>
      <c r="C3" s="74"/>
      <c r="D3" s="26" t="s">
        <v>111</v>
      </c>
      <c r="E3" s="26" t="s">
        <v>119</v>
      </c>
      <c r="F3" s="27" t="s">
        <v>112</v>
      </c>
    </row>
    <row r="4" spans="1:6" ht="15" customHeight="1" x14ac:dyDescent="0.2">
      <c r="A4" s="23" t="s">
        <v>3</v>
      </c>
      <c r="B4" s="75" t="s">
        <v>4</v>
      </c>
      <c r="C4" s="75"/>
      <c r="D4" s="24">
        <f>D5+D8+D11+D13+D19</f>
        <v>25667230</v>
      </c>
      <c r="E4" s="24">
        <f>E5+E8+E11+E13+E19</f>
        <v>27103751.789999999</v>
      </c>
      <c r="F4" s="29">
        <f>E4/D4</f>
        <v>1.0559671530585886</v>
      </c>
    </row>
    <row r="5" spans="1:6" ht="24" customHeight="1" x14ac:dyDescent="0.2">
      <c r="A5" s="16" t="s">
        <v>5</v>
      </c>
      <c r="B5" s="70" t="s">
        <v>6</v>
      </c>
      <c r="C5" s="70"/>
      <c r="D5" s="4">
        <f>D6</f>
        <v>22500</v>
      </c>
      <c r="E5" s="4">
        <f>E6</f>
        <v>17250</v>
      </c>
      <c r="F5" s="30">
        <f t="shared" ref="F5:F66" si="0">E5/D5</f>
        <v>0.76666666666666672</v>
      </c>
    </row>
    <row r="6" spans="1:6" ht="15" customHeight="1" x14ac:dyDescent="0.2">
      <c r="A6" s="16" t="s">
        <v>7</v>
      </c>
      <c r="B6" s="70" t="s">
        <v>8</v>
      </c>
      <c r="C6" s="70"/>
      <c r="D6" s="4">
        <f>D7</f>
        <v>22500</v>
      </c>
      <c r="E6" s="4">
        <f>E7</f>
        <v>17250</v>
      </c>
      <c r="F6" s="30">
        <f t="shared" si="0"/>
        <v>0.76666666666666672</v>
      </c>
    </row>
    <row r="7" spans="1:6" ht="24" customHeight="1" x14ac:dyDescent="0.2">
      <c r="A7" s="17" t="s">
        <v>9</v>
      </c>
      <c r="B7" s="76" t="s">
        <v>10</v>
      </c>
      <c r="C7" s="76"/>
      <c r="D7" s="5">
        <v>22500</v>
      </c>
      <c r="E7" s="5">
        <v>17250</v>
      </c>
      <c r="F7" s="30">
        <f t="shared" si="0"/>
        <v>0.76666666666666672</v>
      </c>
    </row>
    <row r="8" spans="1:6" ht="15" customHeight="1" x14ac:dyDescent="0.2">
      <c r="A8" s="16" t="s">
        <v>11</v>
      </c>
      <c r="B8" s="70" t="s">
        <v>12</v>
      </c>
      <c r="C8" s="70"/>
      <c r="D8" s="4">
        <f>D9</f>
        <v>10730</v>
      </c>
      <c r="E8" s="4">
        <f>E9</f>
        <v>86059</v>
      </c>
      <c r="F8" s="30">
        <f t="shared" si="0"/>
        <v>8.0204100652376518</v>
      </c>
    </row>
    <row r="9" spans="1:6" ht="15" customHeight="1" x14ac:dyDescent="0.2">
      <c r="A9" s="16" t="s">
        <v>13</v>
      </c>
      <c r="B9" s="70" t="s">
        <v>14</v>
      </c>
      <c r="C9" s="70"/>
      <c r="D9" s="4">
        <f>D10</f>
        <v>10730</v>
      </c>
      <c r="E9" s="4">
        <f>E10</f>
        <v>86059</v>
      </c>
      <c r="F9" s="30">
        <f t="shared" si="0"/>
        <v>8.0204100652376518</v>
      </c>
    </row>
    <row r="10" spans="1:6" ht="33.950000000000003" customHeight="1" x14ac:dyDescent="0.2">
      <c r="A10" s="17" t="s">
        <v>15</v>
      </c>
      <c r="B10" s="76" t="s">
        <v>16</v>
      </c>
      <c r="C10" s="76"/>
      <c r="D10" s="5">
        <v>10730</v>
      </c>
      <c r="E10" s="5">
        <v>86059</v>
      </c>
      <c r="F10" s="30">
        <f t="shared" si="0"/>
        <v>8.0204100652376518</v>
      </c>
    </row>
    <row r="11" spans="1:6" s="6" customFormat="1" ht="29.25" customHeight="1" x14ac:dyDescent="0.2">
      <c r="A11" s="16">
        <v>13030000</v>
      </c>
      <c r="B11" s="7" t="s">
        <v>113</v>
      </c>
      <c r="C11" s="8"/>
      <c r="D11" s="4">
        <f>D12</f>
        <v>0</v>
      </c>
      <c r="E11" s="4">
        <f>E12</f>
        <v>13017.5</v>
      </c>
      <c r="F11" s="30"/>
    </row>
    <row r="12" spans="1:6" ht="21.75" customHeight="1" x14ac:dyDescent="0.2">
      <c r="A12" s="17">
        <v>13030100</v>
      </c>
      <c r="B12" s="71" t="s">
        <v>114</v>
      </c>
      <c r="C12" s="72"/>
      <c r="D12" s="5"/>
      <c r="E12" s="5">
        <v>13017.5</v>
      </c>
      <c r="F12" s="30"/>
    </row>
    <row r="13" spans="1:6" ht="15" customHeight="1" x14ac:dyDescent="0.2">
      <c r="A13" s="16" t="s">
        <v>17</v>
      </c>
      <c r="B13" s="70" t="s">
        <v>18</v>
      </c>
      <c r="C13" s="70"/>
      <c r="D13" s="4">
        <f>D14+D16+D18</f>
        <v>2094600</v>
      </c>
      <c r="E13" s="4">
        <f>E14+E16+E18</f>
        <v>2184026.25</v>
      </c>
      <c r="F13" s="30">
        <f t="shared" si="0"/>
        <v>1.0426937124033229</v>
      </c>
    </row>
    <row r="14" spans="1:6" ht="24" customHeight="1" x14ac:dyDescent="0.2">
      <c r="A14" s="16" t="s">
        <v>19</v>
      </c>
      <c r="B14" s="70" t="s">
        <v>20</v>
      </c>
      <c r="C14" s="70"/>
      <c r="D14" s="4">
        <f>D15</f>
        <v>200600</v>
      </c>
      <c r="E14" s="4">
        <f>E15</f>
        <v>179584.35</v>
      </c>
      <c r="F14" s="30">
        <f t="shared" si="0"/>
        <v>0.89523604187437689</v>
      </c>
    </row>
    <row r="15" spans="1:6" ht="15" customHeight="1" x14ac:dyDescent="0.2">
      <c r="A15" s="17" t="s">
        <v>21</v>
      </c>
      <c r="B15" s="76" t="s">
        <v>22</v>
      </c>
      <c r="C15" s="76"/>
      <c r="D15" s="5">
        <v>200600</v>
      </c>
      <c r="E15" s="5">
        <v>179584.35</v>
      </c>
      <c r="F15" s="30">
        <f t="shared" si="0"/>
        <v>0.89523604187437689</v>
      </c>
    </row>
    <row r="16" spans="1:6" ht="24" customHeight="1" x14ac:dyDescent="0.2">
      <c r="A16" s="16" t="s">
        <v>23</v>
      </c>
      <c r="B16" s="70" t="s">
        <v>24</v>
      </c>
      <c r="C16" s="70"/>
      <c r="D16" s="4">
        <f>D17</f>
        <v>844000</v>
      </c>
      <c r="E16" s="4">
        <f>E17</f>
        <v>580597.52</v>
      </c>
      <c r="F16" s="30">
        <f t="shared" si="0"/>
        <v>0.6879117535545024</v>
      </c>
    </row>
    <row r="17" spans="1:8" ht="15" customHeight="1" x14ac:dyDescent="0.2">
      <c r="A17" s="17" t="s">
        <v>25</v>
      </c>
      <c r="B17" s="76" t="s">
        <v>22</v>
      </c>
      <c r="C17" s="76"/>
      <c r="D17" s="5">
        <v>844000</v>
      </c>
      <c r="E17" s="5">
        <v>580597.52</v>
      </c>
      <c r="F17" s="30">
        <f t="shared" si="0"/>
        <v>0.6879117535545024</v>
      </c>
    </row>
    <row r="18" spans="1:8" ht="24" customHeight="1" x14ac:dyDescent="0.2">
      <c r="A18" s="16" t="s">
        <v>26</v>
      </c>
      <c r="B18" s="70" t="s">
        <v>27</v>
      </c>
      <c r="C18" s="70"/>
      <c r="D18" s="4">
        <v>1050000</v>
      </c>
      <c r="E18" s="9">
        <v>1423844.38</v>
      </c>
      <c r="F18" s="30">
        <f t="shared" si="0"/>
        <v>1.3560422666666665</v>
      </c>
    </row>
    <row r="19" spans="1:8" ht="15" customHeight="1" x14ac:dyDescent="0.2">
      <c r="A19" s="16" t="s">
        <v>28</v>
      </c>
      <c r="B19" s="70" t="s">
        <v>29</v>
      </c>
      <c r="C19" s="70"/>
      <c r="D19" s="4">
        <f>D20+D31</f>
        <v>23539400</v>
      </c>
      <c r="E19" s="4">
        <f>E20+E31</f>
        <v>24803399.039999999</v>
      </c>
      <c r="F19" s="30">
        <f t="shared" si="0"/>
        <v>1.053697164753562</v>
      </c>
      <c r="G19" s="12"/>
    </row>
    <row r="20" spans="1:8" ht="15" customHeight="1" x14ac:dyDescent="0.2">
      <c r="A20" s="16" t="s">
        <v>30</v>
      </c>
      <c r="B20" s="70" t="s">
        <v>31</v>
      </c>
      <c r="C20" s="70"/>
      <c r="D20" s="4">
        <f>D21+D22+D23+D24+D25+D26+D27+D28+D29+D30</f>
        <v>9189400</v>
      </c>
      <c r="E20" s="4">
        <f>E21+E22+E23+E24+E25+E26+E27+E28+E29+E30</f>
        <v>9783020.1999999993</v>
      </c>
      <c r="F20" s="30">
        <f t="shared" si="0"/>
        <v>1.0645983633316647</v>
      </c>
    </row>
    <row r="21" spans="1:8" ht="35.25" customHeight="1" x14ac:dyDescent="0.2">
      <c r="A21" s="17" t="s">
        <v>32</v>
      </c>
      <c r="B21" s="76" t="s">
        <v>33</v>
      </c>
      <c r="C21" s="76"/>
      <c r="D21" s="5">
        <v>12000</v>
      </c>
      <c r="E21" s="5">
        <v>8664.25</v>
      </c>
      <c r="F21" s="30">
        <f t="shared" si="0"/>
        <v>0.72202083333333333</v>
      </c>
    </row>
    <row r="22" spans="1:8" ht="30.75" customHeight="1" x14ac:dyDescent="0.2">
      <c r="A22" s="17" t="s">
        <v>34</v>
      </c>
      <c r="B22" s="76" t="s">
        <v>35</v>
      </c>
      <c r="C22" s="76"/>
      <c r="D22" s="5">
        <v>67500</v>
      </c>
      <c r="E22" s="5">
        <v>80065.210000000006</v>
      </c>
      <c r="F22" s="30">
        <f t="shared" si="0"/>
        <v>1.1861512592592593</v>
      </c>
    </row>
    <row r="23" spans="1:8" ht="32.25" customHeight="1" x14ac:dyDescent="0.2">
      <c r="A23" s="17" t="s">
        <v>36</v>
      </c>
      <c r="B23" s="76" t="s">
        <v>37</v>
      </c>
      <c r="C23" s="76"/>
      <c r="D23" s="5">
        <v>20900</v>
      </c>
      <c r="E23" s="5">
        <v>2459.08</v>
      </c>
      <c r="F23" s="30">
        <f t="shared" si="0"/>
        <v>0.11765933014354067</v>
      </c>
    </row>
    <row r="24" spans="1:8" ht="33.950000000000003" customHeight="1" x14ac:dyDescent="0.2">
      <c r="A24" s="17" t="s">
        <v>38</v>
      </c>
      <c r="B24" s="76" t="s">
        <v>39</v>
      </c>
      <c r="C24" s="76"/>
      <c r="D24" s="5">
        <v>1315000</v>
      </c>
      <c r="E24" s="5">
        <v>1614430.77</v>
      </c>
      <c r="F24" s="30">
        <f t="shared" si="0"/>
        <v>1.2277040076045627</v>
      </c>
    </row>
    <row r="25" spans="1:8" ht="15" customHeight="1" x14ac:dyDescent="0.2">
      <c r="A25" s="17" t="s">
        <v>40</v>
      </c>
      <c r="B25" s="76" t="s">
        <v>41</v>
      </c>
      <c r="C25" s="76"/>
      <c r="D25" s="5">
        <v>4800000</v>
      </c>
      <c r="E25" s="5">
        <v>5338103.2</v>
      </c>
      <c r="F25" s="30">
        <f t="shared" si="0"/>
        <v>1.1121048333333334</v>
      </c>
    </row>
    <row r="26" spans="1:8" ht="15" customHeight="1" x14ac:dyDescent="0.2">
      <c r="A26" s="17" t="s">
        <v>42</v>
      </c>
      <c r="B26" s="76" t="s">
        <v>43</v>
      </c>
      <c r="C26" s="76"/>
      <c r="D26" s="5">
        <v>2210000</v>
      </c>
      <c r="E26" s="5">
        <v>2259770.4</v>
      </c>
      <c r="F26" s="30">
        <f t="shared" si="0"/>
        <v>1.0225205429864253</v>
      </c>
    </row>
    <row r="27" spans="1:8" ht="15" customHeight="1" x14ac:dyDescent="0.2">
      <c r="A27" s="17" t="s">
        <v>44</v>
      </c>
      <c r="B27" s="76" t="s">
        <v>45</v>
      </c>
      <c r="C27" s="76"/>
      <c r="D27" s="5">
        <v>80000</v>
      </c>
      <c r="E27" s="5">
        <v>9020.34</v>
      </c>
      <c r="F27" s="30">
        <f t="shared" si="0"/>
        <v>0.11275425</v>
      </c>
    </row>
    <row r="28" spans="1:8" ht="15" customHeight="1" x14ac:dyDescent="0.2">
      <c r="A28" s="17" t="s">
        <v>46</v>
      </c>
      <c r="B28" s="76" t="s">
        <v>47</v>
      </c>
      <c r="C28" s="76"/>
      <c r="D28" s="5">
        <v>460000</v>
      </c>
      <c r="E28" s="5">
        <v>352255.54</v>
      </c>
      <c r="F28" s="30">
        <f t="shared" si="0"/>
        <v>0.76577291304347817</v>
      </c>
    </row>
    <row r="29" spans="1:8" ht="15" customHeight="1" x14ac:dyDescent="0.2">
      <c r="A29" s="17" t="s">
        <v>48</v>
      </c>
      <c r="B29" s="76" t="s">
        <v>49</v>
      </c>
      <c r="C29" s="76"/>
      <c r="D29" s="5">
        <v>212000</v>
      </c>
      <c r="E29" s="5">
        <v>93251.41</v>
      </c>
      <c r="F29" s="30">
        <f t="shared" si="0"/>
        <v>0.43986514150943395</v>
      </c>
    </row>
    <row r="30" spans="1:8" ht="15" customHeight="1" x14ac:dyDescent="0.2">
      <c r="A30" s="17" t="s">
        <v>50</v>
      </c>
      <c r="B30" s="76" t="s">
        <v>51</v>
      </c>
      <c r="C30" s="76"/>
      <c r="D30" s="5">
        <v>12000</v>
      </c>
      <c r="E30" s="5">
        <v>25000</v>
      </c>
      <c r="F30" s="30">
        <f t="shared" si="0"/>
        <v>2.0833333333333335</v>
      </c>
    </row>
    <row r="31" spans="1:8" s="6" customFormat="1" ht="15" customHeight="1" x14ac:dyDescent="0.2">
      <c r="A31" s="16" t="s">
        <v>52</v>
      </c>
      <c r="B31" s="70" t="s">
        <v>53</v>
      </c>
      <c r="C31" s="70"/>
      <c r="D31" s="4">
        <f>D34+D35</f>
        <v>14350000</v>
      </c>
      <c r="E31" s="4">
        <f>E34+E35+E32+E33</f>
        <v>15020378.84</v>
      </c>
      <c r="F31" s="30">
        <f t="shared" si="0"/>
        <v>1.0467162954703833</v>
      </c>
    </row>
    <row r="32" spans="1:8" s="6" customFormat="1" ht="15" customHeight="1" x14ac:dyDescent="0.2">
      <c r="A32" s="17">
        <v>18050100</v>
      </c>
      <c r="B32" s="76" t="s">
        <v>116</v>
      </c>
      <c r="C32" s="76"/>
      <c r="D32" s="5"/>
      <c r="E32" s="5">
        <v>-260.10000000000002</v>
      </c>
      <c r="F32" s="30"/>
      <c r="H32" s="11"/>
    </row>
    <row r="33" spans="1:6" s="6" customFormat="1" ht="15" customHeight="1" x14ac:dyDescent="0.2">
      <c r="A33" s="17">
        <v>18050200</v>
      </c>
      <c r="B33" s="76" t="s">
        <v>117</v>
      </c>
      <c r="C33" s="76"/>
      <c r="D33" s="5"/>
      <c r="E33" s="5">
        <v>-2363.4899999999998</v>
      </c>
      <c r="F33" s="30"/>
    </row>
    <row r="34" spans="1:6" ht="15" customHeight="1" x14ac:dyDescent="0.2">
      <c r="A34" s="17" t="s">
        <v>54</v>
      </c>
      <c r="B34" s="76" t="s">
        <v>55</v>
      </c>
      <c r="C34" s="76"/>
      <c r="D34" s="5">
        <v>1050000</v>
      </c>
      <c r="E34" s="5">
        <v>1068480.17</v>
      </c>
      <c r="F34" s="30">
        <f t="shared" si="0"/>
        <v>1.0176001619047619</v>
      </c>
    </row>
    <row r="35" spans="1:6" ht="15" customHeight="1" x14ac:dyDescent="0.2">
      <c r="A35" s="17" t="s">
        <v>56</v>
      </c>
      <c r="B35" s="76" t="s">
        <v>57</v>
      </c>
      <c r="C35" s="76"/>
      <c r="D35" s="5">
        <v>13300000</v>
      </c>
      <c r="E35" s="5">
        <v>13954522.26</v>
      </c>
      <c r="F35" s="30">
        <f t="shared" si="0"/>
        <v>1.0492121999999999</v>
      </c>
    </row>
    <row r="36" spans="1:6" ht="15" customHeight="1" x14ac:dyDescent="0.2">
      <c r="A36" s="16" t="s">
        <v>58</v>
      </c>
      <c r="B36" s="70" t="s">
        <v>59</v>
      </c>
      <c r="C36" s="70"/>
      <c r="D36" s="4">
        <f>D37+D46+D58</f>
        <v>698070</v>
      </c>
      <c r="E36" s="4">
        <f>E37+E46+E58</f>
        <v>738190.37999999989</v>
      </c>
      <c r="F36" s="30">
        <f t="shared" si="0"/>
        <v>1.0574732906442046</v>
      </c>
    </row>
    <row r="37" spans="1:6" ht="15" customHeight="1" x14ac:dyDescent="0.2">
      <c r="A37" s="16" t="s">
        <v>60</v>
      </c>
      <c r="B37" s="70" t="s">
        <v>61</v>
      </c>
      <c r="C37" s="70"/>
      <c r="D37" s="4">
        <f>D41+D43</f>
        <v>43370</v>
      </c>
      <c r="E37" s="4">
        <f>E41+E43</f>
        <v>7086</v>
      </c>
      <c r="F37" s="30">
        <f t="shared" si="0"/>
        <v>0.16338482822227346</v>
      </c>
    </row>
    <row r="38" spans="1:6" ht="27" hidden="1" customHeight="1" x14ac:dyDescent="0.2">
      <c r="A38" s="80"/>
      <c r="B38" s="81"/>
      <c r="C38" s="81"/>
      <c r="D38" s="81"/>
      <c r="E38" s="81"/>
      <c r="F38" s="30" t="e">
        <f t="shared" si="0"/>
        <v>#DIV/0!</v>
      </c>
    </row>
    <row r="39" spans="1:6" ht="12" hidden="1" customHeight="1" x14ac:dyDescent="0.2">
      <c r="A39" s="18" t="s">
        <v>0</v>
      </c>
      <c r="B39" s="78" t="s">
        <v>1</v>
      </c>
      <c r="C39" s="78"/>
      <c r="D39" s="1" t="s">
        <v>2</v>
      </c>
      <c r="E39" s="3"/>
      <c r="F39" s="30" t="e">
        <f t="shared" si="0"/>
        <v>#VALUE!</v>
      </c>
    </row>
    <row r="40" spans="1:6" ht="20.100000000000001" hidden="1" customHeight="1" x14ac:dyDescent="0.2">
      <c r="A40" s="19">
        <v>1</v>
      </c>
      <c r="B40" s="79">
        <v>2</v>
      </c>
      <c r="C40" s="79"/>
      <c r="D40" s="2">
        <v>3</v>
      </c>
      <c r="E40" s="3"/>
      <c r="F40" s="30">
        <f t="shared" si="0"/>
        <v>0</v>
      </c>
    </row>
    <row r="41" spans="1:6" ht="12" hidden="1" customHeight="1" x14ac:dyDescent="0.2">
      <c r="A41" s="16" t="s">
        <v>62</v>
      </c>
      <c r="B41" s="70" t="s">
        <v>63</v>
      </c>
      <c r="C41" s="70"/>
      <c r="D41" s="4">
        <f>D42</f>
        <v>20000</v>
      </c>
      <c r="E41" s="4">
        <f>E42</f>
        <v>0</v>
      </c>
      <c r="F41" s="30">
        <f t="shared" si="0"/>
        <v>0</v>
      </c>
    </row>
    <row r="42" spans="1:6" ht="36.75" customHeight="1" x14ac:dyDescent="0.2">
      <c r="A42" s="17" t="s">
        <v>64</v>
      </c>
      <c r="B42" s="76" t="s">
        <v>65</v>
      </c>
      <c r="C42" s="76"/>
      <c r="D42" s="5">
        <v>20000</v>
      </c>
      <c r="E42" s="5"/>
      <c r="F42" s="30">
        <f t="shared" si="0"/>
        <v>0</v>
      </c>
    </row>
    <row r="43" spans="1:6" ht="24" customHeight="1" x14ac:dyDescent="0.2">
      <c r="A43" s="16" t="s">
        <v>66</v>
      </c>
      <c r="B43" s="70" t="s">
        <v>67</v>
      </c>
      <c r="C43" s="70"/>
      <c r="D43" s="4">
        <f>D44+D45</f>
        <v>23370</v>
      </c>
      <c r="E43" s="4">
        <f>E44+E45</f>
        <v>7086</v>
      </c>
      <c r="F43" s="30">
        <f t="shared" si="0"/>
        <v>0.30320924261874199</v>
      </c>
    </row>
    <row r="44" spans="1:6" ht="15" customHeight="1" x14ac:dyDescent="0.2">
      <c r="A44" s="17" t="s">
        <v>68</v>
      </c>
      <c r="B44" s="76" t="s">
        <v>69</v>
      </c>
      <c r="C44" s="76"/>
      <c r="D44" s="5">
        <v>2900</v>
      </c>
      <c r="E44" s="5">
        <v>6086</v>
      </c>
      <c r="F44" s="30">
        <f t="shared" si="0"/>
        <v>2.0986206896551725</v>
      </c>
    </row>
    <row r="45" spans="1:6" ht="28.5" customHeight="1" x14ac:dyDescent="0.2">
      <c r="A45" s="17" t="s">
        <v>70</v>
      </c>
      <c r="B45" s="76" t="s">
        <v>71</v>
      </c>
      <c r="C45" s="76"/>
      <c r="D45" s="5">
        <v>20470</v>
      </c>
      <c r="E45" s="5">
        <v>1000</v>
      </c>
      <c r="F45" s="30">
        <f t="shared" si="0"/>
        <v>4.8851978505129456E-2</v>
      </c>
    </row>
    <row r="46" spans="1:6" ht="33.950000000000003" customHeight="1" x14ac:dyDescent="0.2">
      <c r="A46" s="16" t="s">
        <v>72</v>
      </c>
      <c r="B46" s="70" t="s">
        <v>73</v>
      </c>
      <c r="C46" s="70"/>
      <c r="D46" s="4">
        <f>D47+D52+D54</f>
        <v>654700</v>
      </c>
      <c r="E46" s="4">
        <f t="shared" ref="E46" si="1">E47+E52+E54</f>
        <v>730146.11999999988</v>
      </c>
      <c r="F46" s="30">
        <f t="shared" si="0"/>
        <v>1.1152376966549562</v>
      </c>
    </row>
    <row r="47" spans="1:6" ht="24" customHeight="1" x14ac:dyDescent="0.2">
      <c r="A47" s="16" t="s">
        <v>74</v>
      </c>
      <c r="B47" s="70" t="s">
        <v>75</v>
      </c>
      <c r="C47" s="70"/>
      <c r="D47" s="4">
        <f>D48+D49+D50+D51</f>
        <v>367900</v>
      </c>
      <c r="E47" s="4">
        <f>E48+E49+E50+E51</f>
        <v>460439.13</v>
      </c>
      <c r="F47" s="30">
        <f t="shared" si="0"/>
        <v>1.2515333786354987</v>
      </c>
    </row>
    <row r="48" spans="1:6" ht="15" customHeight="1" x14ac:dyDescent="0.2">
      <c r="A48" s="17" t="s">
        <v>76</v>
      </c>
      <c r="B48" s="76" t="s">
        <v>77</v>
      </c>
      <c r="C48" s="76"/>
      <c r="D48" s="5">
        <v>19500</v>
      </c>
      <c r="E48" s="5">
        <v>6970.8</v>
      </c>
      <c r="F48" s="30">
        <f t="shared" si="0"/>
        <v>0.35747692307692308</v>
      </c>
    </row>
    <row r="49" spans="1:6" ht="24" customHeight="1" x14ac:dyDescent="0.2">
      <c r="A49" s="17" t="s">
        <v>78</v>
      </c>
      <c r="B49" s="76" t="s">
        <v>79</v>
      </c>
      <c r="C49" s="76"/>
      <c r="D49" s="5">
        <v>305000</v>
      </c>
      <c r="E49" s="10">
        <f>407240.4+17993.93</f>
        <v>425234.33</v>
      </c>
      <c r="F49" s="30">
        <f t="shared" si="0"/>
        <v>1.3942109180327869</v>
      </c>
    </row>
    <row r="50" spans="1:6" ht="15" customHeight="1" x14ac:dyDescent="0.2">
      <c r="A50" s="17" t="s">
        <v>80</v>
      </c>
      <c r="B50" s="76" t="s">
        <v>81</v>
      </c>
      <c r="C50" s="76"/>
      <c r="D50" s="5">
        <v>33000</v>
      </c>
      <c r="E50" s="5">
        <v>26924</v>
      </c>
      <c r="F50" s="30">
        <f t="shared" si="0"/>
        <v>0.81587878787878787</v>
      </c>
    </row>
    <row r="51" spans="1:6" ht="57" customHeight="1" x14ac:dyDescent="0.2">
      <c r="A51" s="17" t="s">
        <v>82</v>
      </c>
      <c r="B51" s="76" t="s">
        <v>83</v>
      </c>
      <c r="C51" s="76"/>
      <c r="D51" s="5">
        <v>10400</v>
      </c>
      <c r="E51" s="5">
        <v>1310</v>
      </c>
      <c r="F51" s="30">
        <f t="shared" si="0"/>
        <v>0.12596153846153846</v>
      </c>
    </row>
    <row r="52" spans="1:6" ht="34.5" customHeight="1" x14ac:dyDescent="0.2">
      <c r="A52" s="16" t="s">
        <v>84</v>
      </c>
      <c r="B52" s="70" t="s">
        <v>85</v>
      </c>
      <c r="C52" s="70"/>
      <c r="D52" s="4">
        <f>D53</f>
        <v>238000</v>
      </c>
      <c r="E52" s="4">
        <f>E53</f>
        <v>199467.8</v>
      </c>
      <c r="F52" s="30">
        <f t="shared" si="0"/>
        <v>0.83809999999999996</v>
      </c>
    </row>
    <row r="53" spans="1:6" ht="29.25" customHeight="1" x14ac:dyDescent="0.2">
      <c r="A53" s="17" t="s">
        <v>86</v>
      </c>
      <c r="B53" s="76" t="s">
        <v>87</v>
      </c>
      <c r="C53" s="76"/>
      <c r="D53" s="5">
        <v>238000</v>
      </c>
      <c r="E53" s="5">
        <v>199467.8</v>
      </c>
      <c r="F53" s="30">
        <f t="shared" si="0"/>
        <v>0.83809999999999996</v>
      </c>
    </row>
    <row r="54" spans="1:6" ht="24" customHeight="1" x14ac:dyDescent="0.2">
      <c r="A54" s="16" t="s">
        <v>88</v>
      </c>
      <c r="B54" s="70" t="s">
        <v>89</v>
      </c>
      <c r="C54" s="70"/>
      <c r="D54" s="4">
        <f>D55+D56+D57</f>
        <v>48800</v>
      </c>
      <c r="E54" s="4">
        <f>E55+E56+E57</f>
        <v>70239.19</v>
      </c>
      <c r="F54" s="30">
        <f t="shared" si="0"/>
        <v>1.4393276639344263</v>
      </c>
    </row>
    <row r="55" spans="1:6" ht="32.25" customHeight="1" x14ac:dyDescent="0.2">
      <c r="A55" s="17" t="s">
        <v>90</v>
      </c>
      <c r="B55" s="76" t="s">
        <v>91</v>
      </c>
      <c r="C55" s="76"/>
      <c r="D55" s="5">
        <v>30700</v>
      </c>
      <c r="E55" s="5">
        <v>38433.42</v>
      </c>
      <c r="F55" s="30">
        <f t="shared" si="0"/>
        <v>1.2519029315960912</v>
      </c>
    </row>
    <row r="56" spans="1:6" ht="27" customHeight="1" x14ac:dyDescent="0.2">
      <c r="A56" s="17" t="s">
        <v>92</v>
      </c>
      <c r="B56" s="76" t="s">
        <v>93</v>
      </c>
      <c r="C56" s="76"/>
      <c r="D56" s="5">
        <v>2400</v>
      </c>
      <c r="E56" s="5">
        <v>92.27</v>
      </c>
      <c r="F56" s="30">
        <f t="shared" si="0"/>
        <v>3.8445833333333332E-2</v>
      </c>
    </row>
    <row r="57" spans="1:6" ht="29.25" customHeight="1" x14ac:dyDescent="0.2">
      <c r="A57" s="17" t="s">
        <v>94</v>
      </c>
      <c r="B57" s="76" t="s">
        <v>95</v>
      </c>
      <c r="C57" s="76"/>
      <c r="D57" s="5">
        <v>15700</v>
      </c>
      <c r="E57" s="5">
        <v>31713.5</v>
      </c>
      <c r="F57" s="30">
        <f t="shared" si="0"/>
        <v>2.0199681528662419</v>
      </c>
    </row>
    <row r="58" spans="1:6" ht="24" customHeight="1" x14ac:dyDescent="0.2">
      <c r="A58" s="16">
        <v>24000000</v>
      </c>
      <c r="B58" s="7" t="s">
        <v>115</v>
      </c>
      <c r="C58" s="8"/>
      <c r="D58" s="4">
        <f>D59</f>
        <v>0</v>
      </c>
      <c r="E58" s="4">
        <f>E59</f>
        <v>958.26</v>
      </c>
      <c r="F58" s="30"/>
    </row>
    <row r="59" spans="1:6" s="6" customFormat="1" ht="24" customHeight="1" x14ac:dyDescent="0.2">
      <c r="A59" s="16">
        <v>24060000</v>
      </c>
      <c r="B59" s="84" t="s">
        <v>67</v>
      </c>
      <c r="C59" s="85"/>
      <c r="D59" s="4">
        <f>D60</f>
        <v>0</v>
      </c>
      <c r="E59" s="4">
        <f>E60</f>
        <v>958.26</v>
      </c>
      <c r="F59" s="30"/>
    </row>
    <row r="60" spans="1:6" ht="24" customHeight="1" x14ac:dyDescent="0.2">
      <c r="A60" s="17">
        <v>24060300</v>
      </c>
      <c r="B60" s="71" t="s">
        <v>67</v>
      </c>
      <c r="C60" s="72"/>
      <c r="D60" s="5"/>
      <c r="E60" s="5">
        <v>958.26</v>
      </c>
      <c r="F60" s="30"/>
    </row>
    <row r="61" spans="1:6" ht="24" customHeight="1" x14ac:dyDescent="0.2">
      <c r="A61" s="16" t="s">
        <v>96</v>
      </c>
      <c r="B61" s="70" t="s">
        <v>97</v>
      </c>
      <c r="C61" s="70"/>
      <c r="D61" s="4">
        <f>D62</f>
        <v>14986674</v>
      </c>
      <c r="E61" s="5">
        <f>E62</f>
        <v>14986674</v>
      </c>
      <c r="F61" s="30">
        <f t="shared" si="0"/>
        <v>1</v>
      </c>
    </row>
    <row r="62" spans="1:6" ht="15" customHeight="1" x14ac:dyDescent="0.2">
      <c r="A62" s="16" t="s">
        <v>98</v>
      </c>
      <c r="B62" s="70" t="s">
        <v>99</v>
      </c>
      <c r="C62" s="70"/>
      <c r="D62" s="4">
        <f>D63</f>
        <v>14986674</v>
      </c>
      <c r="E62" s="4">
        <f>E63</f>
        <v>14986674</v>
      </c>
      <c r="F62" s="30">
        <f t="shared" si="0"/>
        <v>1</v>
      </c>
    </row>
    <row r="63" spans="1:6" ht="15" customHeight="1" x14ac:dyDescent="0.2">
      <c r="A63" s="16" t="s">
        <v>100</v>
      </c>
      <c r="B63" s="70" t="s">
        <v>101</v>
      </c>
      <c r="C63" s="70"/>
      <c r="D63" s="4">
        <f>D64+D65</f>
        <v>14986674</v>
      </c>
      <c r="E63" s="4">
        <f>E64+E65</f>
        <v>14986674</v>
      </c>
      <c r="F63" s="30">
        <f t="shared" si="0"/>
        <v>1</v>
      </c>
    </row>
    <row r="64" spans="1:6" ht="42" customHeight="1" x14ac:dyDescent="0.2">
      <c r="A64" s="17" t="s">
        <v>102</v>
      </c>
      <c r="B64" s="76" t="s">
        <v>103</v>
      </c>
      <c r="C64" s="76"/>
      <c r="D64" s="5">
        <v>35574</v>
      </c>
      <c r="E64" s="5">
        <v>35574</v>
      </c>
      <c r="F64" s="30">
        <f t="shared" si="0"/>
        <v>1</v>
      </c>
    </row>
    <row r="65" spans="1:6" ht="24.75" customHeight="1" x14ac:dyDescent="0.2">
      <c r="A65" s="17" t="s">
        <v>104</v>
      </c>
      <c r="B65" s="76" t="s">
        <v>105</v>
      </c>
      <c r="C65" s="76"/>
      <c r="D65" s="5">
        <v>14951100</v>
      </c>
      <c r="E65" s="5">
        <v>14951100</v>
      </c>
      <c r="F65" s="30">
        <f t="shared" si="0"/>
        <v>1</v>
      </c>
    </row>
    <row r="66" spans="1:6" ht="15" customHeight="1" x14ac:dyDescent="0.2">
      <c r="A66" s="20" t="s">
        <v>106</v>
      </c>
      <c r="B66" s="70" t="s">
        <v>107</v>
      </c>
      <c r="C66" s="70"/>
      <c r="D66" s="13">
        <f>D4+D46+D58+D37</f>
        <v>26365300</v>
      </c>
      <c r="E66" s="13">
        <f>E4+E46+E58+E37</f>
        <v>27841942.170000002</v>
      </c>
      <c r="F66" s="31">
        <f t="shared" si="0"/>
        <v>1.0560070308321923</v>
      </c>
    </row>
    <row r="67" spans="1:6" ht="15" customHeight="1" thickBot="1" x14ac:dyDescent="0.25">
      <c r="A67" s="21" t="s">
        <v>106</v>
      </c>
      <c r="B67" s="86" t="s">
        <v>108</v>
      </c>
      <c r="C67" s="86"/>
      <c r="D67" s="22">
        <f>D61+D66</f>
        <v>41351974</v>
      </c>
      <c r="E67" s="22">
        <f>E61+E66</f>
        <v>42828616.170000002</v>
      </c>
      <c r="F67" s="32">
        <f t="shared" ref="F67" si="2">E67/D67</f>
        <v>1.0357091095578654</v>
      </c>
    </row>
    <row r="68" spans="1:6" ht="15" customHeight="1" x14ac:dyDescent="0.2"/>
    <row r="69" spans="1:6" ht="9.9499999999999993" customHeight="1" x14ac:dyDescent="0.2"/>
    <row r="70" spans="1:6" ht="18.75" customHeight="1" x14ac:dyDescent="0.2">
      <c r="B70" s="83" t="s">
        <v>110</v>
      </c>
      <c r="C70" s="83"/>
      <c r="D70" s="82" t="s">
        <v>109</v>
      </c>
      <c r="E70" s="82"/>
    </row>
    <row r="71" spans="1:6" ht="18" customHeight="1" x14ac:dyDescent="0.2"/>
  </sheetData>
  <mergeCells count="67">
    <mergeCell ref="B56:C56"/>
    <mergeCell ref="D70:E70"/>
    <mergeCell ref="B70:C70"/>
    <mergeCell ref="B59:C59"/>
    <mergeCell ref="B60:C60"/>
    <mergeCell ref="B62:C62"/>
    <mergeCell ref="B63:C63"/>
    <mergeCell ref="B64:C64"/>
    <mergeCell ref="B65:C65"/>
    <mergeCell ref="B66:C66"/>
    <mergeCell ref="B67:C67"/>
    <mergeCell ref="B61:C61"/>
    <mergeCell ref="B57:C57"/>
    <mergeCell ref="B52:C52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3:C53"/>
    <mergeCell ref="B54:C54"/>
    <mergeCell ref="B55:C55"/>
    <mergeCell ref="B40:C40"/>
    <mergeCell ref="B27:C27"/>
    <mergeCell ref="B28:C28"/>
    <mergeCell ref="B29:C29"/>
    <mergeCell ref="B30:C30"/>
    <mergeCell ref="B31:C31"/>
    <mergeCell ref="B34:C34"/>
    <mergeCell ref="B33:C33"/>
    <mergeCell ref="B32:C32"/>
    <mergeCell ref="B35:C35"/>
    <mergeCell ref="B36:C36"/>
    <mergeCell ref="B37:C37"/>
    <mergeCell ref="A38:E38"/>
    <mergeCell ref="B39:C39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D1:E1"/>
    <mergeCell ref="B14:C14"/>
    <mergeCell ref="B12:C12"/>
    <mergeCell ref="B3:C3"/>
    <mergeCell ref="B4:C4"/>
    <mergeCell ref="B5:C5"/>
    <mergeCell ref="B6:C6"/>
    <mergeCell ref="B7:C7"/>
    <mergeCell ref="B8:C8"/>
    <mergeCell ref="B9:C9"/>
    <mergeCell ref="B10:C10"/>
    <mergeCell ref="B13:C13"/>
    <mergeCell ref="A2:F2"/>
  </mergeCells>
  <pageMargins left="0.25" right="0.30694444444444446" top="0.25" bottom="0.25" header="0.3" footer="0.3"/>
  <pageSetup paperSize="9" scale="95" fitToHeight="100" orientation="portrait" verticalDpi="0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1"/>
  <sheetViews>
    <sheetView showGridLines="0" tabSelected="1" view="pageBreakPreview" topLeftCell="A51" zoomScaleNormal="100" zoomScaleSheetLayoutView="100" workbookViewId="0">
      <selection activeCell="S76" sqref="S76"/>
    </sheetView>
  </sheetViews>
  <sheetFormatPr defaultRowHeight="12.75" x14ac:dyDescent="0.2"/>
  <cols>
    <col min="1" max="1" width="9.85546875" style="37" customWidth="1"/>
    <col min="2" max="2" width="29.5703125" style="37" customWidth="1"/>
    <col min="3" max="3" width="25.28515625" style="37" customWidth="1"/>
    <col min="4" max="4" width="14.7109375" style="37" customWidth="1"/>
    <col min="5" max="5" width="13.7109375" style="37" customWidth="1"/>
    <col min="6" max="6" width="10.42578125" style="35" customWidth="1"/>
    <col min="7" max="7" width="11.140625" style="36" customWidth="1"/>
    <col min="8" max="16384" width="9.140625" style="37"/>
  </cols>
  <sheetData>
    <row r="1" spans="1:7" ht="18" customHeight="1" x14ac:dyDescent="0.3">
      <c r="A1" s="33"/>
      <c r="B1" s="33"/>
      <c r="C1" s="34"/>
      <c r="D1" s="88"/>
      <c r="E1" s="88"/>
    </row>
    <row r="2" spans="1:7" ht="38.25" customHeight="1" thickBot="1" x14ac:dyDescent="0.25">
      <c r="A2" s="89" t="s">
        <v>118</v>
      </c>
      <c r="B2" s="89"/>
      <c r="C2" s="89"/>
      <c r="D2" s="89"/>
      <c r="E2" s="89"/>
      <c r="F2" s="89"/>
    </row>
    <row r="3" spans="1:7" ht="34.5" customHeight="1" thickBot="1" x14ac:dyDescent="0.25">
      <c r="A3" s="38" t="s">
        <v>0</v>
      </c>
      <c r="B3" s="90" t="s">
        <v>1</v>
      </c>
      <c r="C3" s="91"/>
      <c r="D3" s="39" t="s">
        <v>111</v>
      </c>
      <c r="E3" s="39" t="s">
        <v>119</v>
      </c>
      <c r="F3" s="40" t="s">
        <v>112</v>
      </c>
      <c r="G3" s="41"/>
    </row>
    <row r="4" spans="1:7" ht="15" customHeight="1" x14ac:dyDescent="0.2">
      <c r="A4" s="42" t="s">
        <v>3</v>
      </c>
      <c r="B4" s="92" t="s">
        <v>4</v>
      </c>
      <c r="C4" s="92"/>
      <c r="D4" s="43">
        <f>D5+D8+D11+D13+D19</f>
        <v>25667230</v>
      </c>
      <c r="E4" s="43">
        <f>E5+E8+E11+E13+E19</f>
        <v>27103751.789999999</v>
      </c>
      <c r="F4" s="44">
        <f>E4/D4</f>
        <v>1.0559671530585886</v>
      </c>
      <c r="G4" s="66">
        <f>E4-D4</f>
        <v>1436521.7899999991</v>
      </c>
    </row>
    <row r="5" spans="1:7" ht="24" customHeight="1" x14ac:dyDescent="0.2">
      <c r="A5" s="45" t="s">
        <v>5</v>
      </c>
      <c r="B5" s="87" t="s">
        <v>6</v>
      </c>
      <c r="C5" s="87"/>
      <c r="D5" s="46">
        <f>D6</f>
        <v>22500</v>
      </c>
      <c r="E5" s="46">
        <f>E6</f>
        <v>17250</v>
      </c>
      <c r="F5" s="47">
        <f t="shared" ref="F5:F67" si="0">E5/D5</f>
        <v>0.76666666666666672</v>
      </c>
      <c r="G5" s="66">
        <f t="shared" ref="G5:G67" si="1">E5-D5</f>
        <v>-5250</v>
      </c>
    </row>
    <row r="6" spans="1:7" ht="15" customHeight="1" x14ac:dyDescent="0.2">
      <c r="A6" s="45" t="s">
        <v>7</v>
      </c>
      <c r="B6" s="87" t="s">
        <v>8</v>
      </c>
      <c r="C6" s="87"/>
      <c r="D6" s="46">
        <f>D7</f>
        <v>22500</v>
      </c>
      <c r="E6" s="46">
        <f>E7</f>
        <v>17250</v>
      </c>
      <c r="F6" s="47">
        <f t="shared" si="0"/>
        <v>0.76666666666666672</v>
      </c>
      <c r="G6" s="66">
        <f t="shared" si="1"/>
        <v>-5250</v>
      </c>
    </row>
    <row r="7" spans="1:7" ht="24" customHeight="1" x14ac:dyDescent="0.2">
      <c r="A7" s="48" t="s">
        <v>9</v>
      </c>
      <c r="B7" s="93" t="s">
        <v>10</v>
      </c>
      <c r="C7" s="93"/>
      <c r="D7" s="49">
        <v>22500</v>
      </c>
      <c r="E7" s="49">
        <v>17250</v>
      </c>
      <c r="F7" s="47">
        <f t="shared" si="0"/>
        <v>0.76666666666666672</v>
      </c>
      <c r="G7" s="66">
        <f t="shared" si="1"/>
        <v>-5250</v>
      </c>
    </row>
    <row r="8" spans="1:7" ht="15" customHeight="1" x14ac:dyDescent="0.2">
      <c r="A8" s="45" t="s">
        <v>11</v>
      </c>
      <c r="B8" s="87" t="s">
        <v>12</v>
      </c>
      <c r="C8" s="87"/>
      <c r="D8" s="46">
        <f>D9</f>
        <v>10730</v>
      </c>
      <c r="E8" s="46">
        <f>E9</f>
        <v>86059</v>
      </c>
      <c r="F8" s="47">
        <f t="shared" si="0"/>
        <v>8.0204100652376518</v>
      </c>
      <c r="G8" s="66">
        <f t="shared" si="1"/>
        <v>75329</v>
      </c>
    </row>
    <row r="9" spans="1:7" ht="15" customHeight="1" x14ac:dyDescent="0.2">
      <c r="A9" s="45" t="s">
        <v>13</v>
      </c>
      <c r="B9" s="87" t="s">
        <v>14</v>
      </c>
      <c r="C9" s="87"/>
      <c r="D9" s="46">
        <f>D10</f>
        <v>10730</v>
      </c>
      <c r="E9" s="46">
        <f>E10</f>
        <v>86059</v>
      </c>
      <c r="F9" s="47">
        <f t="shared" si="0"/>
        <v>8.0204100652376518</v>
      </c>
      <c r="G9" s="66">
        <f t="shared" si="1"/>
        <v>75329</v>
      </c>
    </row>
    <row r="10" spans="1:7" ht="33.950000000000003" customHeight="1" x14ac:dyDescent="0.2">
      <c r="A10" s="48" t="s">
        <v>15</v>
      </c>
      <c r="B10" s="93" t="s">
        <v>16</v>
      </c>
      <c r="C10" s="93"/>
      <c r="D10" s="49">
        <v>10730</v>
      </c>
      <c r="E10" s="49">
        <v>86059</v>
      </c>
      <c r="F10" s="47">
        <f t="shared" si="0"/>
        <v>8.0204100652376518</v>
      </c>
      <c r="G10" s="66">
        <f t="shared" si="1"/>
        <v>75329</v>
      </c>
    </row>
    <row r="11" spans="1:7" ht="29.25" customHeight="1" x14ac:dyDescent="0.2">
      <c r="A11" s="45">
        <v>13030000</v>
      </c>
      <c r="B11" s="50" t="s">
        <v>113</v>
      </c>
      <c r="C11" s="51"/>
      <c r="D11" s="46">
        <f>D12</f>
        <v>0</v>
      </c>
      <c r="E11" s="46">
        <f>E12</f>
        <v>13017.5</v>
      </c>
      <c r="F11" s="47"/>
      <c r="G11" s="66">
        <f t="shared" si="1"/>
        <v>13017.5</v>
      </c>
    </row>
    <row r="12" spans="1:7" ht="21.75" customHeight="1" x14ac:dyDescent="0.2">
      <c r="A12" s="48">
        <v>13030100</v>
      </c>
      <c r="B12" s="94" t="s">
        <v>114</v>
      </c>
      <c r="C12" s="95"/>
      <c r="D12" s="49"/>
      <c r="E12" s="49">
        <v>13017.5</v>
      </c>
      <c r="F12" s="47"/>
      <c r="G12" s="66">
        <f t="shared" si="1"/>
        <v>13017.5</v>
      </c>
    </row>
    <row r="13" spans="1:7" ht="15" customHeight="1" x14ac:dyDescent="0.2">
      <c r="A13" s="45" t="s">
        <v>17</v>
      </c>
      <c r="B13" s="87" t="s">
        <v>18</v>
      </c>
      <c r="C13" s="87"/>
      <c r="D13" s="46">
        <f>D14+D16+D18</f>
        <v>2094600</v>
      </c>
      <c r="E13" s="46">
        <f>E14+E16+E18</f>
        <v>2184026.25</v>
      </c>
      <c r="F13" s="47">
        <f t="shared" si="0"/>
        <v>1.0426937124033229</v>
      </c>
      <c r="G13" s="66">
        <f t="shared" si="1"/>
        <v>89426.25</v>
      </c>
    </row>
    <row r="14" spans="1:7" ht="24" customHeight="1" x14ac:dyDescent="0.2">
      <c r="A14" s="45" t="s">
        <v>19</v>
      </c>
      <c r="B14" s="87" t="s">
        <v>20</v>
      </c>
      <c r="C14" s="87"/>
      <c r="D14" s="46">
        <f>D15</f>
        <v>200600</v>
      </c>
      <c r="E14" s="46">
        <f>E15</f>
        <v>179584.35</v>
      </c>
      <c r="F14" s="47">
        <f t="shared" si="0"/>
        <v>0.89523604187437689</v>
      </c>
      <c r="G14" s="66">
        <f t="shared" si="1"/>
        <v>-21015.649999999994</v>
      </c>
    </row>
    <row r="15" spans="1:7" ht="15" customHeight="1" x14ac:dyDescent="0.2">
      <c r="A15" s="48" t="s">
        <v>21</v>
      </c>
      <c r="B15" s="93" t="s">
        <v>22</v>
      </c>
      <c r="C15" s="93"/>
      <c r="D15" s="49">
        <v>200600</v>
      </c>
      <c r="E15" s="49">
        <v>179584.35</v>
      </c>
      <c r="F15" s="47">
        <f t="shared" si="0"/>
        <v>0.89523604187437689</v>
      </c>
      <c r="G15" s="66">
        <f t="shared" si="1"/>
        <v>-21015.649999999994</v>
      </c>
    </row>
    <row r="16" spans="1:7" ht="24" customHeight="1" x14ac:dyDescent="0.2">
      <c r="A16" s="45" t="s">
        <v>23</v>
      </c>
      <c r="B16" s="87" t="s">
        <v>24</v>
      </c>
      <c r="C16" s="87"/>
      <c r="D16" s="46">
        <f>D17</f>
        <v>844000</v>
      </c>
      <c r="E16" s="46">
        <f>E17</f>
        <v>580597.52</v>
      </c>
      <c r="F16" s="47">
        <f t="shared" si="0"/>
        <v>0.6879117535545024</v>
      </c>
      <c r="G16" s="66">
        <f t="shared" si="1"/>
        <v>-263402.48</v>
      </c>
    </row>
    <row r="17" spans="1:8" ht="15" customHeight="1" x14ac:dyDescent="0.2">
      <c r="A17" s="48" t="s">
        <v>25</v>
      </c>
      <c r="B17" s="93" t="s">
        <v>22</v>
      </c>
      <c r="C17" s="93"/>
      <c r="D17" s="49">
        <v>844000</v>
      </c>
      <c r="E17" s="49">
        <v>580597.52</v>
      </c>
      <c r="F17" s="47">
        <f t="shared" si="0"/>
        <v>0.6879117535545024</v>
      </c>
      <c r="G17" s="66">
        <f t="shared" si="1"/>
        <v>-263402.48</v>
      </c>
    </row>
    <row r="18" spans="1:8" ht="24" customHeight="1" x14ac:dyDescent="0.2">
      <c r="A18" s="45" t="s">
        <v>26</v>
      </c>
      <c r="B18" s="87" t="s">
        <v>27</v>
      </c>
      <c r="C18" s="87"/>
      <c r="D18" s="46">
        <v>1050000</v>
      </c>
      <c r="E18" s="52">
        <v>1423844.38</v>
      </c>
      <c r="F18" s="47">
        <f t="shared" si="0"/>
        <v>1.3560422666666665</v>
      </c>
      <c r="G18" s="66">
        <f t="shared" si="1"/>
        <v>373844.37999999989</v>
      </c>
    </row>
    <row r="19" spans="1:8" ht="15" customHeight="1" x14ac:dyDescent="0.2">
      <c r="A19" s="45" t="s">
        <v>28</v>
      </c>
      <c r="B19" s="87" t="s">
        <v>29</v>
      </c>
      <c r="C19" s="87"/>
      <c r="D19" s="46">
        <f>D20+D31</f>
        <v>23539400</v>
      </c>
      <c r="E19" s="46">
        <f>E20+E31</f>
        <v>24803399.039999999</v>
      </c>
      <c r="F19" s="47">
        <f t="shared" si="0"/>
        <v>1.053697164753562</v>
      </c>
      <c r="G19" s="66">
        <f t="shared" si="1"/>
        <v>1263999.0399999991</v>
      </c>
    </row>
    <row r="20" spans="1:8" ht="15" customHeight="1" x14ac:dyDescent="0.2">
      <c r="A20" s="45" t="s">
        <v>30</v>
      </c>
      <c r="B20" s="87" t="s">
        <v>31</v>
      </c>
      <c r="C20" s="87"/>
      <c r="D20" s="46">
        <f>D21+D22+D23+D24+D25+D26+D27+D28+D29+D30</f>
        <v>9189400</v>
      </c>
      <c r="E20" s="46">
        <f>E21+E22+E23+E24+E25+E26+E27+E28+E29+E30</f>
        <v>9783020.1999999993</v>
      </c>
      <c r="F20" s="47">
        <f t="shared" si="0"/>
        <v>1.0645983633316647</v>
      </c>
      <c r="G20" s="66">
        <f t="shared" si="1"/>
        <v>593620.19999999925</v>
      </c>
    </row>
    <row r="21" spans="1:8" ht="35.25" customHeight="1" x14ac:dyDescent="0.2">
      <c r="A21" s="48" t="s">
        <v>32</v>
      </c>
      <c r="B21" s="93" t="s">
        <v>33</v>
      </c>
      <c r="C21" s="93"/>
      <c r="D21" s="49">
        <v>12000</v>
      </c>
      <c r="E21" s="49">
        <v>8664.25</v>
      </c>
      <c r="F21" s="47">
        <f t="shared" si="0"/>
        <v>0.72202083333333333</v>
      </c>
      <c r="G21" s="66">
        <f t="shared" si="1"/>
        <v>-3335.75</v>
      </c>
    </row>
    <row r="22" spans="1:8" ht="30.75" customHeight="1" x14ac:dyDescent="0.2">
      <c r="A22" s="48" t="s">
        <v>34</v>
      </c>
      <c r="B22" s="93" t="s">
        <v>35</v>
      </c>
      <c r="C22" s="93"/>
      <c r="D22" s="49">
        <v>67500</v>
      </c>
      <c r="E22" s="49">
        <v>80065.210000000006</v>
      </c>
      <c r="F22" s="47">
        <f t="shared" si="0"/>
        <v>1.1861512592592593</v>
      </c>
      <c r="G22" s="66">
        <f t="shared" si="1"/>
        <v>12565.210000000006</v>
      </c>
    </row>
    <row r="23" spans="1:8" ht="32.25" customHeight="1" x14ac:dyDescent="0.2">
      <c r="A23" s="48" t="s">
        <v>36</v>
      </c>
      <c r="B23" s="93" t="s">
        <v>37</v>
      </c>
      <c r="C23" s="93"/>
      <c r="D23" s="49">
        <v>20900</v>
      </c>
      <c r="E23" s="49">
        <v>2459.08</v>
      </c>
      <c r="F23" s="47">
        <f t="shared" si="0"/>
        <v>0.11765933014354067</v>
      </c>
      <c r="G23" s="66">
        <f t="shared" si="1"/>
        <v>-18440.919999999998</v>
      </c>
    </row>
    <row r="24" spans="1:8" ht="33.950000000000003" customHeight="1" x14ac:dyDescent="0.2">
      <c r="A24" s="48" t="s">
        <v>38</v>
      </c>
      <c r="B24" s="93" t="s">
        <v>39</v>
      </c>
      <c r="C24" s="93"/>
      <c r="D24" s="49">
        <v>1315000</v>
      </c>
      <c r="E24" s="49">
        <v>1614430.77</v>
      </c>
      <c r="F24" s="47">
        <f t="shared" si="0"/>
        <v>1.2277040076045627</v>
      </c>
      <c r="G24" s="67">
        <f t="shared" si="1"/>
        <v>299430.77</v>
      </c>
      <c r="H24" s="37" t="s">
        <v>120</v>
      </c>
    </row>
    <row r="25" spans="1:8" ht="15" customHeight="1" x14ac:dyDescent="0.2">
      <c r="A25" s="48" t="s">
        <v>40</v>
      </c>
      <c r="B25" s="93" t="s">
        <v>41</v>
      </c>
      <c r="C25" s="93"/>
      <c r="D25" s="49">
        <v>4800000</v>
      </c>
      <c r="E25" s="49">
        <v>5338103.2</v>
      </c>
      <c r="F25" s="47">
        <f t="shared" si="0"/>
        <v>1.1121048333333334</v>
      </c>
      <c r="G25" s="67">
        <f t="shared" si="1"/>
        <v>538103.20000000019</v>
      </c>
      <c r="H25" s="37" t="s">
        <v>120</v>
      </c>
    </row>
    <row r="26" spans="1:8" ht="15" customHeight="1" x14ac:dyDescent="0.2">
      <c r="A26" s="48" t="s">
        <v>42</v>
      </c>
      <c r="B26" s="93" t="s">
        <v>43</v>
      </c>
      <c r="C26" s="93"/>
      <c r="D26" s="49">
        <v>2210000</v>
      </c>
      <c r="E26" s="49">
        <v>2259770.4</v>
      </c>
      <c r="F26" s="47">
        <f t="shared" si="0"/>
        <v>1.0225205429864253</v>
      </c>
      <c r="G26" s="66">
        <f t="shared" si="1"/>
        <v>49770.399999999907</v>
      </c>
    </row>
    <row r="27" spans="1:8" ht="15" customHeight="1" x14ac:dyDescent="0.2">
      <c r="A27" s="48" t="s">
        <v>44</v>
      </c>
      <c r="B27" s="93" t="s">
        <v>45</v>
      </c>
      <c r="C27" s="93"/>
      <c r="D27" s="49">
        <v>80000</v>
      </c>
      <c r="E27" s="49">
        <v>9020.34</v>
      </c>
      <c r="F27" s="47">
        <f t="shared" si="0"/>
        <v>0.11275425</v>
      </c>
      <c r="G27" s="66">
        <f t="shared" si="1"/>
        <v>-70979.66</v>
      </c>
    </row>
    <row r="28" spans="1:8" ht="15" customHeight="1" x14ac:dyDescent="0.2">
      <c r="A28" s="48" t="s">
        <v>46</v>
      </c>
      <c r="B28" s="93" t="s">
        <v>47</v>
      </c>
      <c r="C28" s="93"/>
      <c r="D28" s="49">
        <v>460000</v>
      </c>
      <c r="E28" s="49">
        <v>352255.54</v>
      </c>
      <c r="F28" s="47">
        <f t="shared" si="0"/>
        <v>0.76577291304347817</v>
      </c>
      <c r="G28" s="66">
        <f t="shared" si="1"/>
        <v>-107744.46000000002</v>
      </c>
    </row>
    <row r="29" spans="1:8" ht="15" customHeight="1" x14ac:dyDescent="0.2">
      <c r="A29" s="48" t="s">
        <v>48</v>
      </c>
      <c r="B29" s="93" t="s">
        <v>49</v>
      </c>
      <c r="C29" s="93"/>
      <c r="D29" s="49">
        <v>212000</v>
      </c>
      <c r="E29" s="49">
        <v>93251.41</v>
      </c>
      <c r="F29" s="47">
        <f t="shared" si="0"/>
        <v>0.43986514150943395</v>
      </c>
      <c r="G29" s="66">
        <f t="shared" si="1"/>
        <v>-118748.59</v>
      </c>
    </row>
    <row r="30" spans="1:8" ht="15" customHeight="1" x14ac:dyDescent="0.2">
      <c r="A30" s="48" t="s">
        <v>50</v>
      </c>
      <c r="B30" s="93" t="s">
        <v>51</v>
      </c>
      <c r="C30" s="93"/>
      <c r="D30" s="49">
        <v>12000</v>
      </c>
      <c r="E30" s="49">
        <v>25000</v>
      </c>
      <c r="F30" s="47">
        <f t="shared" si="0"/>
        <v>2.0833333333333335</v>
      </c>
      <c r="G30" s="66">
        <f t="shared" si="1"/>
        <v>13000</v>
      </c>
    </row>
    <row r="31" spans="1:8" ht="15" customHeight="1" x14ac:dyDescent="0.2">
      <c r="A31" s="45" t="s">
        <v>52</v>
      </c>
      <c r="B31" s="87" t="s">
        <v>53</v>
      </c>
      <c r="C31" s="87"/>
      <c r="D31" s="46">
        <f>D34+D35</f>
        <v>14350000</v>
      </c>
      <c r="E31" s="46">
        <f>E34+E35+E32+E33</f>
        <v>15020378.84</v>
      </c>
      <c r="F31" s="47">
        <f t="shared" si="0"/>
        <v>1.0467162954703833</v>
      </c>
      <c r="G31" s="67">
        <f t="shared" si="1"/>
        <v>670378.83999999985</v>
      </c>
      <c r="H31" s="37" t="s">
        <v>120</v>
      </c>
    </row>
    <row r="32" spans="1:8" ht="15" customHeight="1" x14ac:dyDescent="0.2">
      <c r="A32" s="48">
        <v>18050100</v>
      </c>
      <c r="B32" s="93" t="s">
        <v>116</v>
      </c>
      <c r="C32" s="93"/>
      <c r="D32" s="49"/>
      <c r="E32" s="49">
        <v>-260.10000000000002</v>
      </c>
      <c r="F32" s="47"/>
      <c r="G32" s="66">
        <f t="shared" si="1"/>
        <v>-260.10000000000002</v>
      </c>
      <c r="H32" s="53"/>
    </row>
    <row r="33" spans="1:7" ht="15" customHeight="1" x14ac:dyDescent="0.2">
      <c r="A33" s="48">
        <v>18050200</v>
      </c>
      <c r="B33" s="93" t="s">
        <v>117</v>
      </c>
      <c r="C33" s="93"/>
      <c r="D33" s="49"/>
      <c r="E33" s="49">
        <v>-2363.4899999999998</v>
      </c>
      <c r="F33" s="47"/>
      <c r="G33" s="66">
        <f t="shared" si="1"/>
        <v>-2363.4899999999998</v>
      </c>
    </row>
    <row r="34" spans="1:7" ht="15" customHeight="1" x14ac:dyDescent="0.2">
      <c r="A34" s="48" t="s">
        <v>54</v>
      </c>
      <c r="B34" s="93" t="s">
        <v>55</v>
      </c>
      <c r="C34" s="93"/>
      <c r="D34" s="49">
        <v>1050000</v>
      </c>
      <c r="E34" s="49">
        <v>1068480.17</v>
      </c>
      <c r="F34" s="47">
        <f t="shared" si="0"/>
        <v>1.0176001619047619</v>
      </c>
      <c r="G34" s="66">
        <f t="shared" si="1"/>
        <v>18480.169999999925</v>
      </c>
    </row>
    <row r="35" spans="1:7" ht="15" customHeight="1" x14ac:dyDescent="0.2">
      <c r="A35" s="48" t="s">
        <v>56</v>
      </c>
      <c r="B35" s="93" t="s">
        <v>57</v>
      </c>
      <c r="C35" s="93"/>
      <c r="D35" s="49">
        <v>13300000</v>
      </c>
      <c r="E35" s="49">
        <v>13954522.26</v>
      </c>
      <c r="F35" s="47">
        <f t="shared" si="0"/>
        <v>1.0492121999999999</v>
      </c>
      <c r="G35" s="66">
        <f t="shared" si="1"/>
        <v>654522.25999999978</v>
      </c>
    </row>
    <row r="36" spans="1:7" ht="15" customHeight="1" x14ac:dyDescent="0.2">
      <c r="A36" s="45" t="s">
        <v>58</v>
      </c>
      <c r="B36" s="87" t="s">
        <v>59</v>
      </c>
      <c r="C36" s="87"/>
      <c r="D36" s="46">
        <f>D37+D46+D58</f>
        <v>698070</v>
      </c>
      <c r="E36" s="46">
        <f>E37+E46+E58</f>
        <v>738190.37999999989</v>
      </c>
      <c r="F36" s="47">
        <f t="shared" si="0"/>
        <v>1.0574732906442046</v>
      </c>
      <c r="G36" s="66">
        <f t="shared" si="1"/>
        <v>40120.379999999888</v>
      </c>
    </row>
    <row r="37" spans="1:7" ht="15" customHeight="1" x14ac:dyDescent="0.2">
      <c r="A37" s="45" t="s">
        <v>60</v>
      </c>
      <c r="B37" s="87" t="s">
        <v>61</v>
      </c>
      <c r="C37" s="87"/>
      <c r="D37" s="46">
        <f>D41+D43</f>
        <v>43370</v>
      </c>
      <c r="E37" s="46">
        <f>E41+E43</f>
        <v>7086</v>
      </c>
      <c r="F37" s="47">
        <f t="shared" si="0"/>
        <v>0.16338482822227346</v>
      </c>
      <c r="G37" s="66">
        <f t="shared" si="1"/>
        <v>-36284</v>
      </c>
    </row>
    <row r="38" spans="1:7" ht="27" hidden="1" customHeight="1" x14ac:dyDescent="0.2">
      <c r="A38" s="96"/>
      <c r="B38" s="97"/>
      <c r="C38" s="97"/>
      <c r="D38" s="97"/>
      <c r="E38" s="97"/>
      <c r="F38" s="47" t="e">
        <f t="shared" si="0"/>
        <v>#DIV/0!</v>
      </c>
      <c r="G38" s="66">
        <f t="shared" si="1"/>
        <v>0</v>
      </c>
    </row>
    <row r="39" spans="1:7" ht="12" hidden="1" customHeight="1" x14ac:dyDescent="0.2">
      <c r="A39" s="54" t="s">
        <v>0</v>
      </c>
      <c r="B39" s="98" t="s">
        <v>1</v>
      </c>
      <c r="C39" s="98"/>
      <c r="D39" s="55" t="s">
        <v>2</v>
      </c>
      <c r="E39" s="56"/>
      <c r="F39" s="47" t="e">
        <f t="shared" si="0"/>
        <v>#VALUE!</v>
      </c>
      <c r="G39" s="66" t="e">
        <f t="shared" si="1"/>
        <v>#VALUE!</v>
      </c>
    </row>
    <row r="40" spans="1:7" ht="20.100000000000001" hidden="1" customHeight="1" x14ac:dyDescent="0.2">
      <c r="A40" s="57">
        <v>1</v>
      </c>
      <c r="B40" s="99">
        <v>2</v>
      </c>
      <c r="C40" s="99"/>
      <c r="D40" s="58">
        <v>3</v>
      </c>
      <c r="E40" s="56"/>
      <c r="F40" s="47">
        <f t="shared" si="0"/>
        <v>0</v>
      </c>
      <c r="G40" s="66">
        <f t="shared" si="1"/>
        <v>-3</v>
      </c>
    </row>
    <row r="41" spans="1:7" ht="12" hidden="1" customHeight="1" x14ac:dyDescent="0.2">
      <c r="A41" s="45" t="s">
        <v>62</v>
      </c>
      <c r="B41" s="87" t="s">
        <v>63</v>
      </c>
      <c r="C41" s="87"/>
      <c r="D41" s="46">
        <f>D42</f>
        <v>20000</v>
      </c>
      <c r="E41" s="46">
        <f>E42</f>
        <v>0</v>
      </c>
      <c r="F41" s="47">
        <f t="shared" si="0"/>
        <v>0</v>
      </c>
      <c r="G41" s="66">
        <f t="shared" si="1"/>
        <v>-20000</v>
      </c>
    </row>
    <row r="42" spans="1:7" ht="36.75" customHeight="1" x14ac:dyDescent="0.2">
      <c r="A42" s="48" t="s">
        <v>64</v>
      </c>
      <c r="B42" s="93" t="s">
        <v>65</v>
      </c>
      <c r="C42" s="93"/>
      <c r="D42" s="49">
        <v>20000</v>
      </c>
      <c r="E42" s="49"/>
      <c r="F42" s="47">
        <f t="shared" si="0"/>
        <v>0</v>
      </c>
      <c r="G42" s="66">
        <f t="shared" si="1"/>
        <v>-20000</v>
      </c>
    </row>
    <row r="43" spans="1:7" ht="24" customHeight="1" x14ac:dyDescent="0.2">
      <c r="A43" s="45" t="s">
        <v>66</v>
      </c>
      <c r="B43" s="87" t="s">
        <v>67</v>
      </c>
      <c r="C43" s="87"/>
      <c r="D43" s="46">
        <f>D44+D45</f>
        <v>23370</v>
      </c>
      <c r="E43" s="46">
        <f>E44+E45</f>
        <v>7086</v>
      </c>
      <c r="F43" s="47">
        <f t="shared" si="0"/>
        <v>0.30320924261874199</v>
      </c>
      <c r="G43" s="66">
        <f t="shared" si="1"/>
        <v>-16284</v>
      </c>
    </row>
    <row r="44" spans="1:7" ht="15" customHeight="1" x14ac:dyDescent="0.2">
      <c r="A44" s="48" t="s">
        <v>68</v>
      </c>
      <c r="B44" s="93" t="s">
        <v>69</v>
      </c>
      <c r="C44" s="93"/>
      <c r="D44" s="49">
        <v>2900</v>
      </c>
      <c r="E44" s="49">
        <v>6086</v>
      </c>
      <c r="F44" s="47">
        <f t="shared" si="0"/>
        <v>2.0986206896551725</v>
      </c>
      <c r="G44" s="66">
        <f t="shared" si="1"/>
        <v>3186</v>
      </c>
    </row>
    <row r="45" spans="1:7" ht="28.5" customHeight="1" x14ac:dyDescent="0.2">
      <c r="A45" s="48" t="s">
        <v>70</v>
      </c>
      <c r="B45" s="93" t="s">
        <v>71</v>
      </c>
      <c r="C45" s="93"/>
      <c r="D45" s="49">
        <v>20470</v>
      </c>
      <c r="E45" s="49">
        <v>1000</v>
      </c>
      <c r="F45" s="47">
        <f t="shared" si="0"/>
        <v>4.8851978505129456E-2</v>
      </c>
      <c r="G45" s="66">
        <f t="shared" si="1"/>
        <v>-19470</v>
      </c>
    </row>
    <row r="46" spans="1:7" ht="33.950000000000003" customHeight="1" x14ac:dyDescent="0.2">
      <c r="A46" s="45" t="s">
        <v>72</v>
      </c>
      <c r="B46" s="87" t="s">
        <v>73</v>
      </c>
      <c r="C46" s="87"/>
      <c r="D46" s="46">
        <f>D47+D52+D54</f>
        <v>654700</v>
      </c>
      <c r="E46" s="46">
        <f t="shared" ref="E46" si="2">E47+E52+E54</f>
        <v>730146.11999999988</v>
      </c>
      <c r="F46" s="47">
        <f t="shared" si="0"/>
        <v>1.1152376966549562</v>
      </c>
      <c r="G46" s="66">
        <f t="shared" si="1"/>
        <v>75446.119999999879</v>
      </c>
    </row>
    <row r="47" spans="1:7" ht="24" customHeight="1" x14ac:dyDescent="0.2">
      <c r="A47" s="45" t="s">
        <v>74</v>
      </c>
      <c r="B47" s="87" t="s">
        <v>75</v>
      </c>
      <c r="C47" s="87"/>
      <c r="D47" s="46">
        <f>D48+D49+D50+D51</f>
        <v>367900</v>
      </c>
      <c r="E47" s="46">
        <f>E48+E49+E50+E51</f>
        <v>460439.13</v>
      </c>
      <c r="F47" s="47">
        <f t="shared" si="0"/>
        <v>1.2515333786354987</v>
      </c>
      <c r="G47" s="66">
        <f t="shared" si="1"/>
        <v>92539.13</v>
      </c>
    </row>
    <row r="48" spans="1:7" ht="15" customHeight="1" x14ac:dyDescent="0.2">
      <c r="A48" s="48" t="s">
        <v>76</v>
      </c>
      <c r="B48" s="93" t="s">
        <v>77</v>
      </c>
      <c r="C48" s="93"/>
      <c r="D48" s="49">
        <v>19500</v>
      </c>
      <c r="E48" s="49">
        <v>6970.8</v>
      </c>
      <c r="F48" s="47">
        <f t="shared" si="0"/>
        <v>0.35747692307692308</v>
      </c>
      <c r="G48" s="66">
        <f t="shared" si="1"/>
        <v>-12529.2</v>
      </c>
    </row>
    <row r="49" spans="1:7" ht="24" customHeight="1" x14ac:dyDescent="0.2">
      <c r="A49" s="48" t="s">
        <v>78</v>
      </c>
      <c r="B49" s="93" t="s">
        <v>79</v>
      </c>
      <c r="C49" s="93"/>
      <c r="D49" s="49">
        <v>305000</v>
      </c>
      <c r="E49" s="59">
        <f>407240.4+17993.93</f>
        <v>425234.33</v>
      </c>
      <c r="F49" s="47">
        <f t="shared" si="0"/>
        <v>1.3942109180327869</v>
      </c>
      <c r="G49" s="66">
        <f t="shared" si="1"/>
        <v>120234.33000000002</v>
      </c>
    </row>
    <row r="50" spans="1:7" ht="15" customHeight="1" x14ac:dyDescent="0.2">
      <c r="A50" s="48" t="s">
        <v>80</v>
      </c>
      <c r="B50" s="93" t="s">
        <v>81</v>
      </c>
      <c r="C50" s="93"/>
      <c r="D50" s="49">
        <v>33000</v>
      </c>
      <c r="E50" s="49">
        <v>26924</v>
      </c>
      <c r="F50" s="47">
        <f t="shared" si="0"/>
        <v>0.81587878787878787</v>
      </c>
      <c r="G50" s="66">
        <f t="shared" si="1"/>
        <v>-6076</v>
      </c>
    </row>
    <row r="51" spans="1:7" ht="57" customHeight="1" x14ac:dyDescent="0.2">
      <c r="A51" s="48" t="s">
        <v>82</v>
      </c>
      <c r="B51" s="93" t="s">
        <v>83</v>
      </c>
      <c r="C51" s="93"/>
      <c r="D51" s="49">
        <v>10400</v>
      </c>
      <c r="E51" s="49">
        <v>1310</v>
      </c>
      <c r="F51" s="47">
        <f t="shared" si="0"/>
        <v>0.12596153846153846</v>
      </c>
      <c r="G51" s="66">
        <f t="shared" si="1"/>
        <v>-9090</v>
      </c>
    </row>
    <row r="52" spans="1:7" ht="34.5" customHeight="1" x14ac:dyDescent="0.2">
      <c r="A52" s="45" t="s">
        <v>84</v>
      </c>
      <c r="B52" s="87" t="s">
        <v>85</v>
      </c>
      <c r="C52" s="87"/>
      <c r="D52" s="46">
        <f>D53</f>
        <v>238000</v>
      </c>
      <c r="E52" s="46">
        <f>E53</f>
        <v>199467.8</v>
      </c>
      <c r="F52" s="47">
        <f t="shared" si="0"/>
        <v>0.83809999999999996</v>
      </c>
      <c r="G52" s="66">
        <f t="shared" si="1"/>
        <v>-38532.200000000012</v>
      </c>
    </row>
    <row r="53" spans="1:7" ht="29.25" customHeight="1" x14ac:dyDescent="0.2">
      <c r="A53" s="48" t="s">
        <v>86</v>
      </c>
      <c r="B53" s="93" t="s">
        <v>87</v>
      </c>
      <c r="C53" s="93"/>
      <c r="D53" s="49">
        <v>238000</v>
      </c>
      <c r="E53" s="49">
        <v>199467.8</v>
      </c>
      <c r="F53" s="47">
        <f t="shared" si="0"/>
        <v>0.83809999999999996</v>
      </c>
      <c r="G53" s="66">
        <f t="shared" si="1"/>
        <v>-38532.200000000012</v>
      </c>
    </row>
    <row r="54" spans="1:7" ht="24" customHeight="1" x14ac:dyDescent="0.2">
      <c r="A54" s="45" t="s">
        <v>88</v>
      </c>
      <c r="B54" s="87" t="s">
        <v>89</v>
      </c>
      <c r="C54" s="87"/>
      <c r="D54" s="46">
        <f>D55+D56+D57</f>
        <v>48800</v>
      </c>
      <c r="E54" s="46">
        <f>E55+E56+E57</f>
        <v>70239.19</v>
      </c>
      <c r="F54" s="47">
        <f t="shared" si="0"/>
        <v>1.4393276639344263</v>
      </c>
      <c r="G54" s="66">
        <f t="shared" si="1"/>
        <v>21439.190000000002</v>
      </c>
    </row>
    <row r="55" spans="1:7" ht="32.25" customHeight="1" x14ac:dyDescent="0.2">
      <c r="A55" s="48" t="s">
        <v>90</v>
      </c>
      <c r="B55" s="93" t="s">
        <v>91</v>
      </c>
      <c r="C55" s="93"/>
      <c r="D55" s="49">
        <v>30700</v>
      </c>
      <c r="E55" s="49">
        <v>38433.42</v>
      </c>
      <c r="F55" s="47">
        <f t="shared" si="0"/>
        <v>1.2519029315960912</v>
      </c>
      <c r="G55" s="66">
        <f t="shared" si="1"/>
        <v>7733.4199999999983</v>
      </c>
    </row>
    <row r="56" spans="1:7" ht="27" customHeight="1" x14ac:dyDescent="0.2">
      <c r="A56" s="48" t="s">
        <v>92</v>
      </c>
      <c r="B56" s="93" t="s">
        <v>93</v>
      </c>
      <c r="C56" s="93"/>
      <c r="D56" s="49">
        <v>2400</v>
      </c>
      <c r="E56" s="49">
        <v>92.27</v>
      </c>
      <c r="F56" s="47">
        <f t="shared" si="0"/>
        <v>3.8445833333333332E-2</v>
      </c>
      <c r="G56" s="66">
        <f t="shared" si="1"/>
        <v>-2307.73</v>
      </c>
    </row>
    <row r="57" spans="1:7" ht="29.25" customHeight="1" x14ac:dyDescent="0.2">
      <c r="A57" s="48" t="s">
        <v>94</v>
      </c>
      <c r="B57" s="93" t="s">
        <v>95</v>
      </c>
      <c r="C57" s="93"/>
      <c r="D57" s="49">
        <v>15700</v>
      </c>
      <c r="E57" s="49">
        <v>31713.5</v>
      </c>
      <c r="F57" s="47">
        <f t="shared" si="0"/>
        <v>2.0199681528662419</v>
      </c>
      <c r="G57" s="66">
        <f t="shared" si="1"/>
        <v>16013.5</v>
      </c>
    </row>
    <row r="58" spans="1:7" ht="24" customHeight="1" x14ac:dyDescent="0.2">
      <c r="A58" s="45">
        <v>24000000</v>
      </c>
      <c r="B58" s="50" t="s">
        <v>115</v>
      </c>
      <c r="C58" s="51"/>
      <c r="D58" s="46">
        <f>D59</f>
        <v>0</v>
      </c>
      <c r="E58" s="46">
        <f>E59</f>
        <v>958.26</v>
      </c>
      <c r="F58" s="47"/>
      <c r="G58" s="66">
        <f t="shared" si="1"/>
        <v>958.26</v>
      </c>
    </row>
    <row r="59" spans="1:7" ht="24" customHeight="1" x14ac:dyDescent="0.2">
      <c r="A59" s="45">
        <v>24060000</v>
      </c>
      <c r="B59" s="100" t="s">
        <v>67</v>
      </c>
      <c r="C59" s="101"/>
      <c r="D59" s="46">
        <f>D60</f>
        <v>0</v>
      </c>
      <c r="E59" s="46">
        <f>E60</f>
        <v>958.26</v>
      </c>
      <c r="F59" s="47"/>
      <c r="G59" s="66">
        <f t="shared" si="1"/>
        <v>958.26</v>
      </c>
    </row>
    <row r="60" spans="1:7" ht="24" customHeight="1" x14ac:dyDescent="0.2">
      <c r="A60" s="48">
        <v>24060300</v>
      </c>
      <c r="B60" s="94" t="s">
        <v>67</v>
      </c>
      <c r="C60" s="95"/>
      <c r="D60" s="49"/>
      <c r="E60" s="49">
        <v>958.26</v>
      </c>
      <c r="F60" s="47"/>
      <c r="G60" s="66">
        <f t="shared" si="1"/>
        <v>958.26</v>
      </c>
    </row>
    <row r="61" spans="1:7" ht="24" customHeight="1" x14ac:dyDescent="0.2">
      <c r="A61" s="45" t="s">
        <v>96</v>
      </c>
      <c r="B61" s="87" t="s">
        <v>97</v>
      </c>
      <c r="C61" s="87"/>
      <c r="D61" s="46">
        <f>D62</f>
        <v>14986674</v>
      </c>
      <c r="E61" s="49">
        <f>E62</f>
        <v>14986674</v>
      </c>
      <c r="F61" s="47">
        <f t="shared" si="0"/>
        <v>1</v>
      </c>
      <c r="G61" s="66">
        <f t="shared" si="1"/>
        <v>0</v>
      </c>
    </row>
    <row r="62" spans="1:7" ht="15" customHeight="1" x14ac:dyDescent="0.2">
      <c r="A62" s="45" t="s">
        <v>98</v>
      </c>
      <c r="B62" s="87" t="s">
        <v>99</v>
      </c>
      <c r="C62" s="87"/>
      <c r="D62" s="46">
        <f>D63</f>
        <v>14986674</v>
      </c>
      <c r="E62" s="46">
        <f>E63</f>
        <v>14986674</v>
      </c>
      <c r="F62" s="47">
        <f t="shared" si="0"/>
        <v>1</v>
      </c>
      <c r="G62" s="66">
        <f t="shared" si="1"/>
        <v>0</v>
      </c>
    </row>
    <row r="63" spans="1:7" ht="15" customHeight="1" x14ac:dyDescent="0.2">
      <c r="A63" s="45" t="s">
        <v>100</v>
      </c>
      <c r="B63" s="87" t="s">
        <v>101</v>
      </c>
      <c r="C63" s="87"/>
      <c r="D63" s="46">
        <f>D64+D65</f>
        <v>14986674</v>
      </c>
      <c r="E63" s="46">
        <f>E64+E65</f>
        <v>14986674</v>
      </c>
      <c r="F63" s="47">
        <f t="shared" si="0"/>
        <v>1</v>
      </c>
      <c r="G63" s="66">
        <f t="shared" si="1"/>
        <v>0</v>
      </c>
    </row>
    <row r="64" spans="1:7" ht="42" customHeight="1" x14ac:dyDescent="0.2">
      <c r="A64" s="48" t="s">
        <v>102</v>
      </c>
      <c r="B64" s="93" t="s">
        <v>103</v>
      </c>
      <c r="C64" s="93"/>
      <c r="D64" s="49">
        <v>35574</v>
      </c>
      <c r="E64" s="49">
        <v>35574</v>
      </c>
      <c r="F64" s="47">
        <f t="shared" si="0"/>
        <v>1</v>
      </c>
      <c r="G64" s="66">
        <f t="shared" si="1"/>
        <v>0</v>
      </c>
    </row>
    <row r="65" spans="1:7" ht="24.75" customHeight="1" x14ac:dyDescent="0.2">
      <c r="A65" s="48" t="s">
        <v>104</v>
      </c>
      <c r="B65" s="93" t="s">
        <v>105</v>
      </c>
      <c r="C65" s="93"/>
      <c r="D65" s="49">
        <v>14951100</v>
      </c>
      <c r="E65" s="49">
        <v>14951100</v>
      </c>
      <c r="F65" s="47">
        <f t="shared" si="0"/>
        <v>1</v>
      </c>
      <c r="G65" s="66">
        <f t="shared" si="1"/>
        <v>0</v>
      </c>
    </row>
    <row r="66" spans="1:7" ht="15" customHeight="1" x14ac:dyDescent="0.2">
      <c r="A66" s="60" t="s">
        <v>106</v>
      </c>
      <c r="B66" s="87" t="s">
        <v>107</v>
      </c>
      <c r="C66" s="87"/>
      <c r="D66" s="61">
        <f>D4+D46+D58+D37</f>
        <v>26365300</v>
      </c>
      <c r="E66" s="61">
        <f>E4+E46+E58+E37</f>
        <v>27841942.170000002</v>
      </c>
      <c r="F66" s="62">
        <f t="shared" si="0"/>
        <v>1.0560070308321923</v>
      </c>
      <c r="G66" s="66">
        <f t="shared" si="1"/>
        <v>1476642.1700000018</v>
      </c>
    </row>
    <row r="67" spans="1:7" ht="15" customHeight="1" thickBot="1" x14ac:dyDescent="0.25">
      <c r="A67" s="63" t="s">
        <v>106</v>
      </c>
      <c r="B67" s="103" t="s">
        <v>108</v>
      </c>
      <c r="C67" s="103"/>
      <c r="D67" s="64">
        <f>D61+D66</f>
        <v>41351974</v>
      </c>
      <c r="E67" s="64">
        <f>E61+E66</f>
        <v>42828616.170000002</v>
      </c>
      <c r="F67" s="65">
        <f t="shared" si="0"/>
        <v>1.0357091095578654</v>
      </c>
      <c r="G67" s="68">
        <f t="shared" si="1"/>
        <v>1476642.1700000018</v>
      </c>
    </row>
    <row r="68" spans="1:7" ht="15" customHeight="1" x14ac:dyDescent="0.2"/>
    <row r="69" spans="1:7" ht="9.9499999999999993" customHeight="1" x14ac:dyDescent="0.2"/>
    <row r="70" spans="1:7" ht="18.75" customHeight="1" x14ac:dyDescent="0.2">
      <c r="B70" s="104" t="s">
        <v>110</v>
      </c>
      <c r="C70" s="104"/>
      <c r="D70" s="102" t="s">
        <v>109</v>
      </c>
      <c r="E70" s="102"/>
    </row>
    <row r="71" spans="1:7" ht="18" customHeight="1" x14ac:dyDescent="0.2"/>
  </sheetData>
  <mergeCells count="67">
    <mergeCell ref="D70:E70"/>
    <mergeCell ref="B63:C63"/>
    <mergeCell ref="B64:C64"/>
    <mergeCell ref="B65:C65"/>
    <mergeCell ref="B66:C66"/>
    <mergeCell ref="B67:C67"/>
    <mergeCell ref="B70:C70"/>
    <mergeCell ref="B62:C62"/>
    <mergeCell ref="B50:C50"/>
    <mergeCell ref="B51:C51"/>
    <mergeCell ref="B52:C52"/>
    <mergeCell ref="B53:C53"/>
    <mergeCell ref="B54:C54"/>
    <mergeCell ref="B55:C55"/>
    <mergeCell ref="B56:C56"/>
    <mergeCell ref="B57:C57"/>
    <mergeCell ref="B59:C59"/>
    <mergeCell ref="B60:C60"/>
    <mergeCell ref="B61:C61"/>
    <mergeCell ref="B49:C49"/>
    <mergeCell ref="A38:E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D1:E1"/>
    <mergeCell ref="A2:F2"/>
    <mergeCell ref="B3:C3"/>
    <mergeCell ref="B4:C4"/>
    <mergeCell ref="B5:C5"/>
    <mergeCell ref="B6:C6"/>
    <mergeCell ref="B7:C7"/>
    <mergeCell ref="B8:C8"/>
    <mergeCell ref="B9:C9"/>
    <mergeCell ref="B10:C10"/>
    <mergeCell ref="B12:C12"/>
  </mergeCells>
  <pageMargins left="0.25" right="0.30694444444444446" top="0.25" bottom="0.25" header="0.3" footer="0.3"/>
  <pageSetup paperSize="9" scale="95" fitToHeight="100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аналіз</vt:lpstr>
      <vt:lpstr>аналіз!Область_печати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Marina_Rada</cp:lastModifiedBy>
  <cp:lastPrinted>2020-06-30T08:23:02Z</cp:lastPrinted>
  <dcterms:created xsi:type="dcterms:W3CDTF">2020-04-03T06:42:12Z</dcterms:created>
  <dcterms:modified xsi:type="dcterms:W3CDTF">2020-07-02T06:21:50Z</dcterms:modified>
</cp:coreProperties>
</file>