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8 сесія від 12.06.2020р\РІШЕННЯ\"/>
    </mc:Choice>
  </mc:AlternateContent>
  <bookViews>
    <workbookView xWindow="0" yWindow="0" windowWidth="28800" windowHeight="12330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сп_ф'!$A$1:$G$61</definedName>
    <definedName name="_xlnm.Print_Area" localSheetId="0">'Доходи сп.ф. '!$A$1:$E$55</definedName>
  </definedNames>
  <calcPr calcId="162913" refMode="R1C1"/>
</workbook>
</file>

<file path=xl/calcChain.xml><?xml version="1.0" encoding="utf-8"?>
<calcChain xmlns="http://schemas.openxmlformats.org/spreadsheetml/2006/main">
  <c r="F55" i="1" l="1"/>
  <c r="F53" i="1"/>
  <c r="C9" i="1"/>
  <c r="E17" i="5" l="1"/>
  <c r="C14" i="1"/>
  <c r="D12" i="1"/>
  <c r="D14" i="1"/>
  <c r="C13" i="1" l="1"/>
  <c r="G13" i="1" l="1"/>
  <c r="D33" i="5"/>
  <c r="C11" i="1" s="1"/>
  <c r="D10" i="1" l="1"/>
  <c r="E53" i="1"/>
  <c r="E16" i="5"/>
  <c r="C25" i="5" l="1"/>
  <c r="C26" i="5"/>
  <c r="D26" i="5"/>
  <c r="D25" i="5" s="1"/>
  <c r="E26" i="5"/>
  <c r="D54" i="1" l="1"/>
  <c r="D11" i="1"/>
  <c r="D9" i="1"/>
  <c r="C12" i="1"/>
  <c r="C10" i="1"/>
  <c r="C54" i="1"/>
  <c r="C7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8" i="1" s="1"/>
  <c r="C23" i="5"/>
  <c r="D18" i="5"/>
  <c r="C53" i="1" s="1"/>
  <c r="G53" i="1" s="1"/>
  <c r="C18" i="5"/>
  <c r="C17" i="5"/>
  <c r="E18" i="5"/>
  <c r="D53" i="1" s="1"/>
  <c r="C16" i="5"/>
  <c r="E9" i="5"/>
  <c r="E6" i="5" s="1"/>
  <c r="D9" i="5"/>
  <c r="D6" i="5" s="1"/>
  <c r="C6" i="5"/>
  <c r="G54" i="1" l="1"/>
  <c r="D7" i="1"/>
  <c r="D55" i="1" s="1"/>
  <c r="C49" i="5"/>
  <c r="D49" i="5"/>
  <c r="E49" i="5"/>
  <c r="E52" i="5" s="1"/>
  <c r="G8" i="1"/>
  <c r="C55" i="1"/>
  <c r="C65" i="1" s="1"/>
  <c r="G22" i="1"/>
  <c r="G21" i="1"/>
  <c r="G18" i="1"/>
  <c r="G16" i="1"/>
  <c r="G12" i="1"/>
  <c r="G9" i="1"/>
  <c r="G11" i="1"/>
  <c r="G23" i="1"/>
  <c r="G26" i="1"/>
  <c r="G24" i="1"/>
  <c r="G10" i="1"/>
  <c r="G14" i="1"/>
  <c r="G25" i="1"/>
  <c r="G20" i="1"/>
  <c r="G15" i="1"/>
  <c r="G19" i="1"/>
  <c r="G17" i="1"/>
  <c r="D52" i="5"/>
  <c r="C52" i="5"/>
  <c r="E55" i="1"/>
  <c r="G7" i="1" l="1"/>
  <c r="G55" i="1"/>
</calcChain>
</file>

<file path=xl/sharedStrings.xml><?xml version="1.0" encoding="utf-8"?>
<sst xmlns="http://schemas.openxmlformats.org/spreadsheetml/2006/main" count="234" uniqueCount="153">
  <si>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</si>
  <si>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</si>
  <si>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</si>
  <si>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</si>
  <si>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</si>
  <si>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</si>
  <si>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</si>
  <si>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</si>
  <si>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</si>
  <si>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</si>
  <si>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</si>
  <si>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</si>
  <si>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</si>
  <si>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</si>
  <si>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</si>
  <si>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</si>
  <si>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</si>
  <si>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</si>
  <si>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</si>
  <si>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</si>
  <si>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</si>
  <si>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</si>
  <si>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</si>
  <si>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</si>
  <si>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</si>
  <si>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</si>
  <si>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</si>
  <si>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</si>
  <si>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</si>
  <si>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</si>
  <si>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</si>
  <si>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</si>
  <si>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</si>
  <si>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</si>
  <si>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</si>
  <si>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</si>
  <si>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</si>
  <si>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</si>
  <si>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</si>
  <si>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</si>
  <si>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</si>
  <si>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</si>
  <si>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</si>
  <si>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</si>
  <si>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</si>
  <si>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</si>
  <si>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</si>
  <si>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</si>
  <si>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</si>
  <si>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</si>
  <si>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</si>
  <si>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</si>
  <si>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</si>
  <si>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</si>
  <si>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</si>
  <si>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</si>
  <si>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</si>
  <si>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</si>
  <si>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</si>
  <si>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</si>
  <si>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</si>
  <si>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</si>
  <si>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</si>
  <si>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</si>
  <si>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</si>
  <si>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</si>
  <si>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</si>
  <si>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</si>
  <si>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</si>
  <si>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</si>
  <si>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</si>
  <si>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</si>
  <si>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</si>
  <si>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</si>
  <si>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</si>
  <si>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</si>
  <si>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</si>
  <si>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</si>
  <si>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</si>
  <si>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</si>
  <si>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</si>
  <si>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</si>
  <si>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</si>
  <si>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</si>
  <si>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</si>
  <si>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</si>
  <si>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</si>
  <si>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</si>
  <si>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</si>
  <si>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</si>
  <si>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</si>
  <si>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</si>
  <si>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</si>
  <si>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</si>
  <si>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</si>
  <si>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</si>
  <si>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</si>
  <si>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</si>
  <si>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</si>
  <si>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</si>
  <si>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</si>
  <si>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</si>
  <si>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</si>
  <si>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</si>
  <si>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</si>
  <si>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</si>
  <si>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</si>
  <si>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</si>
  <si>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(разом з нат формою)</t>
  </si>
  <si>
    <t xml:space="preserve">Б.Р. виконком 0210150 </t>
  </si>
  <si>
    <t xml:space="preserve">Б.Р. виконком 0210180 </t>
  </si>
  <si>
    <t xml:space="preserve">Б.Р.  ДНЗ 0211010 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</si>
  <si>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</si>
  <si>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</si>
  <si>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</si>
  <si>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</si>
  <si>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</si>
  <si>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</si>
  <si>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</si>
  <si>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</si>
  <si>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</si>
  <si>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</si>
  <si>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</si>
  <si>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</si>
  <si>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</si>
  <si>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</si>
  <si>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</si>
  <si>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</si>
  <si>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</si>
  <si>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</si>
  <si>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</si>
  <si>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</si>
  <si>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</si>
  <si>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</si>
  <si>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</si>
  <si>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</si>
  <si>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Плата за оренду майна бюджетних установ  </t>
  </si>
  <si>
    <t>Субвіенції 9750,9770</t>
  </si>
  <si>
    <r>
      <t xml:space="preserve">Б.Р. культура  </t>
    </r>
    <r>
      <rPr>
        <i/>
        <sz val="10"/>
        <rFont val="Times New Roman"/>
        <family val="1"/>
        <charset val="204"/>
      </rPr>
      <t>0214081</t>
    </r>
  </si>
  <si>
    <t>Б.Р.БІЦ 0210180</t>
  </si>
  <si>
    <t>Б.Р. БГВУЖКГ 0216015</t>
  </si>
  <si>
    <t xml:space="preserve">Дошкільні заклади освіти (інші надходження) 0211010 </t>
  </si>
  <si>
    <t xml:space="preserve">Будинок культури (оренда)             0214060 </t>
  </si>
  <si>
    <t>Повернення невикористаної субвенції за 2019 рік (частково)</t>
  </si>
  <si>
    <t>Доходи спеціального фонду міського бюджету м.Боярка за 2020 рік</t>
  </si>
  <si>
    <t>План на 2020 рік</t>
  </si>
  <si>
    <t>Фактичні надходження за 1 квартал 2020 року</t>
  </si>
  <si>
    <t>Залишок на початок 2020 р.</t>
  </si>
  <si>
    <t>Надходження за  1 квартал 2020 р</t>
  </si>
  <si>
    <t>Касові видатки за 1 квартал 2020рік</t>
  </si>
  <si>
    <t>Всього надходжень за 1 квартал 2020 року</t>
  </si>
  <si>
    <t>Видатки спеціального фонду міського бюджету м.Боярка за 2020 рік</t>
  </si>
  <si>
    <t>нат форма ЦНАП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</si>
</sst>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1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42" fillId="3" borderId="0" xfId="0" applyFont="1" applyFill="1" applyAlignment="1">
      <alignment horizontal="left"/>
    </xf>
    <xf numFmtId="0" fontId="41" fillId="3" borderId="0" xfId="0" applyFont="1" applyFill="1"/>
    <xf numFmtId="0" fontId="33" fillId="3" borderId="0" xfId="0" applyFont="1" applyFill="1"/>
    <xf numFmtId="0" fontId="31" fillId="3" borderId="28" xfId="0" applyFont="1" applyFill="1" applyBorder="1" applyAlignment="1">
      <alignment horizontal="left" vertical="center" wrapText="1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164" fontId="29" fillId="3" borderId="0" xfId="0" applyNumberFormat="1" applyFont="1" applyFill="1"/>
    <xf numFmtId="0" fontId="30" fillId="3" borderId="0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left" vertical="center" wrapText="1"/>
    </xf>
    <xf numFmtId="164" fontId="36" fillId="3" borderId="33" xfId="0" applyNumberFormat="1" applyFont="1" applyFill="1" applyBorder="1" applyAlignment="1">
      <alignment horizontal="center" vertical="center" wrapText="1"/>
    </xf>
    <xf numFmtId="164" fontId="28" fillId="3" borderId="3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3" fillId="3" borderId="0" xfId="0" applyFont="1" applyFill="1"/>
    <xf numFmtId="0" fontId="39" fillId="3" borderId="0" xfId="0" applyFont="1" applyFill="1"/>
    <xf numFmtId="2" fontId="45" fillId="3" borderId="0" xfId="0" applyNumberFormat="1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left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6" xfId="0" applyFont="1" applyFill="1" applyBorder="1" applyAlignment="1">
      <alignment horizontal="left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8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2" fontId="28" fillId="3" borderId="39" xfId="0" applyNumberFormat="1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3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7" fillId="2" borderId="0" xfId="0" applyFont="1" applyFill="1"/>
    <xf numFmtId="2" fontId="38" fillId="0" borderId="0" xfId="0" applyNumberFormat="1" applyFont="1"/>
    <xf numFmtId="0" fontId="31" fillId="3" borderId="24" xfId="0" applyFont="1" applyFill="1" applyBorder="1" applyAlignment="1">
      <alignment horizontal="center"/>
    </xf>
    <xf numFmtId="165" fontId="11" fillId="3" borderId="4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46" fillId="0" borderId="0" xfId="0" applyNumberFormat="1" applyFont="1"/>
    <xf numFmtId="0" fontId="28" fillId="6" borderId="0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39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1" xfId="0" applyNumberFormat="1" applyFont="1" applyFill="1" applyBorder="1" applyAlignment="1">
      <alignment horizontal="center" vertical="center" wrapText="1"/>
    </xf>
    <xf numFmtId="4" fontId="17" fillId="3" borderId="33" xfId="0" applyNumberFormat="1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wrapText="1"/>
    </xf>
    <xf numFmtId="2" fontId="31" fillId="3" borderId="0" xfId="0" applyNumberFormat="1" applyFont="1" applyFill="1" applyAlignment="1">
      <alignment horizontal="left" wrapText="1"/>
    </xf>
    <xf numFmtId="2" fontId="28" fillId="3" borderId="40" xfId="0" applyNumberFormat="1" applyFont="1" applyFill="1" applyBorder="1" applyAlignment="1">
      <alignment horizontal="center" vertical="center" wrapText="1"/>
    </xf>
    <xf numFmtId="49" fontId="28" fillId="3" borderId="50" xfId="0" applyNumberFormat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13" fillId="3" borderId="49" xfId="0" applyFont="1" applyFill="1" applyBorder="1"/>
    <xf numFmtId="0" fontId="31" fillId="3" borderId="35" xfId="0" applyFont="1" applyFill="1" applyBorder="1" applyAlignment="1">
      <alignment horizontal="left" vertical="center" wrapText="1"/>
    </xf>
    <xf numFmtId="0" fontId="31" fillId="3" borderId="34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horizontal="center" vertical="center" wrapText="1"/>
    </xf>
    <xf numFmtId="164" fontId="31" fillId="3" borderId="40" xfId="0" applyNumberFormat="1" applyFont="1" applyFill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164" fontId="31" fillId="3" borderId="52" xfId="0" applyNumberFormat="1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4" fontId="31" fillId="3" borderId="21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64" fontId="31" fillId="3" borderId="27" xfId="0" applyNumberFormat="1" applyFont="1" applyFill="1" applyBorder="1" applyAlignment="1">
      <alignment horizontal="center" vertical="center" wrapText="1"/>
    </xf>
    <xf numFmtId="0" fontId="20" fillId="4" borderId="11" xfId="2" applyNumberFormat="1" applyFont="1" applyFill="1" applyBorder="1" applyAlignment="1" applyProtection="1">
      <alignment horizontal="center" vertical="center" wrapText="1"/>
      <protection locked="0"/>
    </xf>
    <xf numFmtId="164" fontId="31" fillId="3" borderId="23" xfId="0" applyNumberFormat="1" applyFont="1" applyFill="1" applyBorder="1" applyAlignment="1">
      <alignment horizontal="center" vertical="center" wrapText="1"/>
    </xf>
    <xf numFmtId="0" fontId="20" fillId="4" borderId="20" xfId="2" applyNumberFormat="1" applyFont="1" applyFill="1" applyBorder="1" applyAlignment="1" applyProtection="1">
      <alignment horizontal="center" vertical="center" wrapText="1"/>
      <protection locked="0"/>
    </xf>
    <xf numFmtId="2" fontId="31" fillId="3" borderId="21" xfId="0" applyNumberFormat="1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/>
    </xf>
    <xf numFmtId="0" fontId="31" fillId="3" borderId="33" xfId="0" applyFont="1" applyFill="1" applyBorder="1" applyAlignment="1">
      <alignment horizontal="center" vertical="center" wrapText="1"/>
    </xf>
    <xf numFmtId="4" fontId="28" fillId="3" borderId="33" xfId="0" applyNumberFormat="1" applyFont="1" applyFill="1" applyBorder="1" applyAlignment="1">
      <alignment horizontal="center" vertical="center" wrapText="1"/>
    </xf>
    <xf numFmtId="2" fontId="41" fillId="3" borderId="41" xfId="0" applyNumberFormat="1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 wrapText="1"/>
    </xf>
    <xf numFmtId="4" fontId="16" fillId="3" borderId="6" xfId="0" applyNumberFormat="1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/>
    </xf>
    <xf numFmtId="4" fontId="20" fillId="3" borderId="12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4" fontId="20" fillId="3" borderId="14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4" fontId="16" fillId="3" borderId="12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20" fillId="3" borderId="10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2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4" fontId="44" fillId="4" borderId="15" xfId="0" applyNumberFormat="1" applyFont="1" applyFill="1" applyBorder="1" applyAlignment="1">
      <alignment horizontal="center" vertical="center"/>
    </xf>
    <xf numFmtId="4" fontId="16" fillId="3" borderId="15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>
      <alignment horizontal="center" vertical="center" wrapText="1"/>
    </xf>
    <xf numFmtId="4" fontId="49" fillId="3" borderId="6" xfId="0" applyNumberFormat="1" applyFont="1" applyFill="1" applyBorder="1" applyAlignment="1">
      <alignment horizontal="center" vertical="center"/>
    </xf>
    <xf numFmtId="4" fontId="44" fillId="3" borderId="1" xfId="0" applyNumberFormat="1" applyFont="1" applyFill="1" applyBorder="1" applyAlignment="1">
      <alignment horizontal="center" vertical="center" wrapText="1"/>
    </xf>
    <xf numFmtId="4" fontId="44" fillId="3" borderId="10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29" fillId="3" borderId="0" xfId="0" applyNumberFormat="1" applyFont="1" applyFill="1"/>
    <xf numFmtId="4" fontId="20" fillId="3" borderId="17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33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wrapText="1"/>
    </xf>
    <xf numFmtId="0" fontId="16" fillId="3" borderId="45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4" fontId="44" fillId="3" borderId="10" xfId="0" applyNumberFormat="1" applyFont="1" applyFill="1" applyBorder="1" applyAlignment="1">
      <alignment horizontal="center" vertical="center"/>
    </xf>
    <xf numFmtId="4" fontId="44" fillId="3" borderId="12" xfId="0" applyNumberFormat="1" applyFont="1" applyFill="1" applyBorder="1" applyAlignment="1">
      <alignment horizontal="center" vertical="center"/>
    </xf>
    <xf numFmtId="4" fontId="20" fillId="3" borderId="13" xfId="0" applyNumberFormat="1" applyFont="1" applyFill="1" applyBorder="1" applyAlignment="1">
      <alignment horizontal="center" vertical="center"/>
    </xf>
    <xf numFmtId="4" fontId="20" fillId="3" borderId="33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view="pageBreakPreview" zoomScaleSheetLayoutView="100" workbookViewId="0">
      <pane ySplit="5" topLeftCell="A15" activePane="bottomLeft" state="frozen"/>
      <selection pane="bottomLeft" activeCell="D32" sqref="D32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67" t="s">
        <v>96</v>
      </c>
      <c r="E1" s="267"/>
      <c r="F1" s="2"/>
    </row>
    <row r="2" spans="1:9" ht="25.5" hidden="1" customHeight="1" x14ac:dyDescent="0.25">
      <c r="D2" s="267" t="s">
        <v>98</v>
      </c>
      <c r="E2" s="267"/>
      <c r="F2" s="2"/>
    </row>
    <row r="3" spans="1:9" s="19" customFormat="1" ht="20.25" x14ac:dyDescent="0.3">
      <c r="A3" s="17"/>
      <c r="B3" s="18" t="s">
        <v>144</v>
      </c>
      <c r="C3" s="18"/>
      <c r="D3" s="154"/>
      <c r="E3" s="18"/>
      <c r="F3" s="18"/>
    </row>
    <row r="4" spans="1:9" ht="13.5" thickBot="1" x14ac:dyDescent="0.25">
      <c r="A4" s="10"/>
      <c r="B4" s="11"/>
      <c r="C4" s="11"/>
      <c r="D4" s="155"/>
      <c r="F4" s="11"/>
    </row>
    <row r="5" spans="1:9" s="16" customFormat="1" ht="63.75" thickBot="1" x14ac:dyDescent="0.3">
      <c r="A5" s="24" t="s">
        <v>12</v>
      </c>
      <c r="B5" s="25" t="s">
        <v>13</v>
      </c>
      <c r="C5" s="24" t="s">
        <v>145</v>
      </c>
      <c r="D5" s="25" t="s">
        <v>14</v>
      </c>
      <c r="E5" s="24" t="s">
        <v>146</v>
      </c>
      <c r="F5" s="26" t="s">
        <v>27</v>
      </c>
    </row>
    <row r="6" spans="1:9" s="66" customFormat="1" ht="38.25" customHeight="1" thickBot="1" x14ac:dyDescent="0.3">
      <c r="A6" s="268" t="s">
        <v>88</v>
      </c>
      <c r="B6" s="269"/>
      <c r="C6" s="241">
        <f>C9</f>
        <v>0</v>
      </c>
      <c r="D6" s="259">
        <f>D9</f>
        <v>30410.81</v>
      </c>
      <c r="E6" s="65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242">
        <v>0</v>
      </c>
      <c r="D7" s="270">
        <v>30410.81</v>
      </c>
      <c r="E7" s="202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243">
        <v>0</v>
      </c>
      <c r="D8" s="271"/>
      <c r="E8" s="203">
        <v>0</v>
      </c>
      <c r="F8" s="37"/>
      <c r="H8" s="4"/>
    </row>
    <row r="9" spans="1:9" s="68" customFormat="1" ht="31.5" customHeight="1" thickBot="1" x14ac:dyDescent="0.3">
      <c r="A9" s="29"/>
      <c r="B9" s="30" t="s">
        <v>23</v>
      </c>
      <c r="C9" s="241">
        <v>0</v>
      </c>
      <c r="D9" s="259">
        <f>D7</f>
        <v>30410.81</v>
      </c>
      <c r="E9" s="65">
        <f>E7+E8</f>
        <v>0</v>
      </c>
      <c r="F9" s="67"/>
      <c r="H9" s="69"/>
    </row>
    <row r="10" spans="1:9" ht="30" customHeight="1" x14ac:dyDescent="0.25">
      <c r="A10" s="38" t="s">
        <v>49</v>
      </c>
      <c r="B10" s="33" t="s">
        <v>50</v>
      </c>
      <c r="C10" s="242">
        <v>0</v>
      </c>
      <c r="D10" s="264">
        <v>423914.41</v>
      </c>
      <c r="E10" s="202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243">
        <v>0</v>
      </c>
      <c r="D11" s="272"/>
      <c r="E11" s="203">
        <v>0</v>
      </c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244">
        <v>100000</v>
      </c>
      <c r="D12" s="272"/>
      <c r="E12" s="41">
        <v>594633.82999999996</v>
      </c>
      <c r="F12" s="34"/>
    </row>
    <row r="13" spans="1:9" ht="32.25" customHeight="1" x14ac:dyDescent="0.25">
      <c r="A13" s="40" t="s">
        <v>77</v>
      </c>
      <c r="B13" s="36" t="s">
        <v>56</v>
      </c>
      <c r="C13" s="243">
        <v>0</v>
      </c>
      <c r="D13" s="272"/>
      <c r="E13" s="203">
        <v>0</v>
      </c>
      <c r="F13" s="42"/>
      <c r="H13" s="4"/>
    </row>
    <row r="14" spans="1:9" s="12" customFormat="1" ht="26.25" customHeight="1" x14ac:dyDescent="0.25">
      <c r="A14" s="40">
        <v>41053900</v>
      </c>
      <c r="B14" s="43" t="s">
        <v>102</v>
      </c>
      <c r="C14" s="245">
        <v>17000000</v>
      </c>
      <c r="D14" s="272"/>
      <c r="E14" s="41"/>
      <c r="F14" s="44"/>
      <c r="H14" s="170" t="s">
        <v>100</v>
      </c>
      <c r="I14" s="170"/>
    </row>
    <row r="15" spans="1:9" s="12" customFormat="1" ht="30.75" customHeight="1" x14ac:dyDescent="0.25">
      <c r="A15" s="39">
        <v>41034503</v>
      </c>
      <c r="B15" s="36" t="s">
        <v>95</v>
      </c>
      <c r="C15" s="245">
        <v>0</v>
      </c>
      <c r="D15" s="272"/>
      <c r="E15" s="203">
        <v>0</v>
      </c>
      <c r="F15" s="37"/>
    </row>
    <row r="16" spans="1:9" ht="26.25" customHeight="1" thickBot="1" x14ac:dyDescent="0.25">
      <c r="A16" s="39"/>
      <c r="B16" s="70" t="s">
        <v>79</v>
      </c>
      <c r="C16" s="246">
        <f>C12</f>
        <v>100000</v>
      </c>
      <c r="D16" s="273"/>
      <c r="E16" s="203">
        <f>E10+E12+E11+E14+E15</f>
        <v>594633.82999999996</v>
      </c>
      <c r="F16" s="37"/>
      <c r="H16" s="4"/>
    </row>
    <row r="17" spans="1:45" s="12" customFormat="1" ht="23.25" customHeight="1" thickBot="1" x14ac:dyDescent="0.25">
      <c r="A17" s="45" t="s">
        <v>77</v>
      </c>
      <c r="B17" s="46" t="s">
        <v>86</v>
      </c>
      <c r="C17" s="247">
        <f>10235000</f>
        <v>10235000</v>
      </c>
      <c r="D17" s="255"/>
      <c r="E17" s="201">
        <f>5000000</f>
        <v>5000000</v>
      </c>
      <c r="F17" s="47"/>
      <c r="H17" s="14" t="s">
        <v>92</v>
      </c>
    </row>
    <row r="18" spans="1:45" s="68" customFormat="1" ht="26.25" customHeight="1" thickBot="1" x14ac:dyDescent="0.3">
      <c r="A18" s="71"/>
      <c r="B18" s="31" t="s">
        <v>51</v>
      </c>
      <c r="C18" s="248">
        <f>C10+C11+C12+C14</f>
        <v>17100000</v>
      </c>
      <c r="D18" s="256">
        <f>D10</f>
        <v>423914.41</v>
      </c>
      <c r="E18" s="72">
        <f>E16</f>
        <v>594633.82999999996</v>
      </c>
      <c r="F18" s="73"/>
      <c r="H18" s="74"/>
    </row>
    <row r="19" spans="1:45" s="12" customFormat="1" ht="29.25" customHeight="1" x14ac:dyDescent="0.25">
      <c r="A19" s="48">
        <v>19010100</v>
      </c>
      <c r="B19" s="33" t="s">
        <v>80</v>
      </c>
      <c r="C19" s="242">
        <v>55000</v>
      </c>
      <c r="D19" s="264">
        <v>670362.79</v>
      </c>
      <c r="E19" s="238">
        <v>17448.07</v>
      </c>
      <c r="F19" s="49"/>
    </row>
    <row r="20" spans="1:45" s="12" customFormat="1" ht="30.75" customHeight="1" x14ac:dyDescent="0.25">
      <c r="A20" s="40">
        <v>19010200</v>
      </c>
      <c r="B20" s="43" t="s">
        <v>81</v>
      </c>
      <c r="C20" s="245">
        <v>24700</v>
      </c>
      <c r="D20" s="265"/>
      <c r="E20" s="41">
        <v>7350.42</v>
      </c>
      <c r="F20" s="50"/>
    </row>
    <row r="21" spans="1:45" s="12" customFormat="1" ht="44.25" customHeight="1" x14ac:dyDescent="0.25">
      <c r="A21" s="40">
        <v>19010300</v>
      </c>
      <c r="B21" s="43" t="s">
        <v>82</v>
      </c>
      <c r="C21" s="245">
        <v>300</v>
      </c>
      <c r="D21" s="265"/>
      <c r="E21" s="41">
        <v>3.42</v>
      </c>
      <c r="F21" s="50"/>
    </row>
    <row r="22" spans="1:45" s="12" customFormat="1" ht="44.25" customHeight="1" thickBot="1" x14ac:dyDescent="0.3">
      <c r="A22" s="39">
        <v>24062100</v>
      </c>
      <c r="B22" s="51" t="s">
        <v>83</v>
      </c>
      <c r="C22" s="243">
        <v>0</v>
      </c>
      <c r="D22" s="266"/>
      <c r="E22" s="239">
        <v>0</v>
      </c>
      <c r="F22" s="42"/>
      <c r="I22" s="13"/>
    </row>
    <row r="23" spans="1:45" s="68" customFormat="1" ht="19.5" customHeight="1" thickBot="1" x14ac:dyDescent="0.3">
      <c r="A23" s="29"/>
      <c r="B23" s="30" t="s">
        <v>52</v>
      </c>
      <c r="C23" s="241">
        <f>C19+C20+C21+C22</f>
        <v>80000</v>
      </c>
      <c r="D23" s="241">
        <f>D19</f>
        <v>670362.79</v>
      </c>
      <c r="E23" s="65">
        <f>E19+E20+E21+E22</f>
        <v>24801.909999999996</v>
      </c>
      <c r="F23" s="75"/>
      <c r="H23" s="74"/>
      <c r="I23" s="76"/>
    </row>
    <row r="24" spans="1:45" s="78" customFormat="1" ht="42" customHeight="1" thickBot="1" x14ac:dyDescent="0.3">
      <c r="A24" s="77">
        <v>21110000</v>
      </c>
      <c r="B24" s="81" t="s">
        <v>91</v>
      </c>
      <c r="C24" s="249">
        <v>0</v>
      </c>
      <c r="D24" s="249">
        <v>468589.15</v>
      </c>
      <c r="E24" s="82">
        <v>0</v>
      </c>
      <c r="F24" s="82"/>
      <c r="H24" s="79"/>
      <c r="I24" s="80"/>
    </row>
    <row r="25" spans="1:45" s="66" customFormat="1" ht="29.25" customHeight="1" thickBot="1" x14ac:dyDescent="0.3">
      <c r="A25" s="268" t="s">
        <v>89</v>
      </c>
      <c r="B25" s="269"/>
      <c r="C25" s="241">
        <f t="shared" ref="C25:D25" si="0">C26</f>
        <v>7800000</v>
      </c>
      <c r="D25" s="241">
        <f t="shared" si="0"/>
        <v>557005.25</v>
      </c>
      <c r="E25" s="65">
        <f>E26</f>
        <v>1751873.98</v>
      </c>
      <c r="F25" s="31"/>
    </row>
    <row r="26" spans="1:45" ht="29.25" customHeight="1" thickBot="1" x14ac:dyDescent="0.25">
      <c r="A26" s="85"/>
      <c r="B26" s="63" t="s">
        <v>22</v>
      </c>
      <c r="C26" s="250">
        <f t="shared" ref="C26:D26" si="1">C27+C28+C30+C32+C33+C31</f>
        <v>7800000</v>
      </c>
      <c r="D26" s="250">
        <f t="shared" si="1"/>
        <v>557005.25</v>
      </c>
      <c r="E26" s="27">
        <f>E27+E28+E30+E32+E33+E31</f>
        <v>1751873.98</v>
      </c>
      <c r="F26" s="64"/>
      <c r="H26" s="277"/>
      <c r="I26" s="277"/>
      <c r="J26" s="277"/>
      <c r="K26" s="83"/>
      <c r="L26" s="83"/>
      <c r="M26" s="83"/>
      <c r="N26" s="83"/>
    </row>
    <row r="27" spans="1:45" s="7" customFormat="1" ht="48.75" customHeight="1" x14ac:dyDescent="0.2">
      <c r="A27" s="52">
        <v>25010100</v>
      </c>
      <c r="B27" s="84" t="s">
        <v>59</v>
      </c>
      <c r="C27" s="251">
        <v>7800000</v>
      </c>
      <c r="D27" s="261">
        <v>475241.73</v>
      </c>
      <c r="E27" s="87">
        <v>1115366.71</v>
      </c>
      <c r="F27" s="84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88" customFormat="1" ht="28.5" customHeight="1" x14ac:dyDescent="0.2">
      <c r="A28" s="52">
        <v>25010100</v>
      </c>
      <c r="B28" s="52" t="s">
        <v>46</v>
      </c>
      <c r="C28" s="252">
        <v>0</v>
      </c>
      <c r="D28" s="252">
        <v>0</v>
      </c>
      <c r="E28" s="55"/>
      <c r="F28" s="52"/>
      <c r="H28" s="89"/>
      <c r="I28" s="22"/>
      <c r="J28" s="90"/>
      <c r="K28" s="90"/>
      <c r="L28" s="90"/>
    </row>
    <row r="29" spans="1:45" s="88" customFormat="1" ht="24.75" hidden="1" customHeight="1" x14ac:dyDescent="0.2">
      <c r="A29" s="52"/>
      <c r="B29" s="52" t="s">
        <v>43</v>
      </c>
      <c r="C29" s="252"/>
      <c r="D29" s="252"/>
      <c r="E29" s="52"/>
      <c r="F29" s="52"/>
    </row>
    <row r="30" spans="1:45" s="88" customFormat="1" ht="29.25" customHeight="1" x14ac:dyDescent="0.2">
      <c r="A30" s="52">
        <v>25010100</v>
      </c>
      <c r="B30" s="52" t="s">
        <v>28</v>
      </c>
      <c r="C30" s="252">
        <v>0</v>
      </c>
      <c r="D30" s="260">
        <v>78632.47</v>
      </c>
      <c r="E30" s="55">
        <v>38143</v>
      </c>
      <c r="F30" s="52"/>
    </row>
    <row r="31" spans="1:45" s="88" customFormat="1" ht="29.25" customHeight="1" x14ac:dyDescent="0.2">
      <c r="A31" s="52">
        <v>25010300</v>
      </c>
      <c r="B31" s="52" t="s">
        <v>136</v>
      </c>
      <c r="C31" s="252"/>
      <c r="D31" s="252">
        <v>0</v>
      </c>
      <c r="E31" s="55">
        <v>15303.73</v>
      </c>
      <c r="F31" s="52"/>
    </row>
    <row r="32" spans="1:45" s="88" customFormat="1" ht="29.25" customHeight="1" x14ac:dyDescent="0.2">
      <c r="A32" s="52">
        <v>25010400</v>
      </c>
      <c r="B32" s="52" t="s">
        <v>105</v>
      </c>
      <c r="C32" s="252">
        <v>0</v>
      </c>
      <c r="D32" s="252">
        <v>2100</v>
      </c>
      <c r="E32" s="55"/>
      <c r="F32" s="52"/>
    </row>
    <row r="33" spans="1:9" s="88" customFormat="1" ht="31.5" customHeight="1" thickBot="1" x14ac:dyDescent="0.25">
      <c r="A33" s="52">
        <v>25020100</v>
      </c>
      <c r="B33" s="52" t="s">
        <v>104</v>
      </c>
      <c r="C33" s="252">
        <v>0</v>
      </c>
      <c r="D33" s="260">
        <f>1030.35+0.7</f>
        <v>1031.05</v>
      </c>
      <c r="E33" s="55">
        <v>583060.54</v>
      </c>
      <c r="F33" s="52" t="s">
        <v>21</v>
      </c>
      <c r="G33" s="20"/>
      <c r="H33" s="91" t="s">
        <v>106</v>
      </c>
    </row>
    <row r="34" spans="1:9" s="11" customFormat="1" ht="21.75" hidden="1" customHeight="1" x14ac:dyDescent="0.2">
      <c r="A34" s="56" t="s">
        <v>90</v>
      </c>
      <c r="B34" s="54" t="s">
        <v>45</v>
      </c>
      <c r="C34" s="252">
        <v>0</v>
      </c>
      <c r="D34" s="257">
        <f>1030.35+0.7</f>
        <v>1031.05</v>
      </c>
      <c r="E34" s="53">
        <v>0</v>
      </c>
      <c r="F34" s="57" t="s">
        <v>21</v>
      </c>
      <c r="G34" s="86"/>
      <c r="H34" s="86"/>
    </row>
    <row r="35" spans="1:9" ht="29.25" hidden="1" customHeight="1" x14ac:dyDescent="0.2">
      <c r="A35" s="56" t="s">
        <v>20</v>
      </c>
      <c r="B35" s="54" t="s">
        <v>61</v>
      </c>
      <c r="C35" s="252">
        <v>0</v>
      </c>
      <c r="D35" s="252">
        <v>0</v>
      </c>
      <c r="E35" s="53">
        <v>0</v>
      </c>
      <c r="F35" s="57" t="s">
        <v>21</v>
      </c>
      <c r="G35" s="189"/>
      <c r="H35" s="189"/>
    </row>
    <row r="36" spans="1:9" ht="29.25" hidden="1" customHeight="1" x14ac:dyDescent="0.2">
      <c r="A36" s="56" t="s">
        <v>30</v>
      </c>
      <c r="B36" s="54" t="s">
        <v>42</v>
      </c>
      <c r="C36" s="252">
        <v>0</v>
      </c>
      <c r="D36" s="252">
        <v>0</v>
      </c>
      <c r="E36" s="53"/>
      <c r="F36" s="57" t="s">
        <v>21</v>
      </c>
      <c r="G36" s="189"/>
      <c r="H36" s="189"/>
    </row>
    <row r="37" spans="1:9" ht="15.75" hidden="1" customHeight="1" x14ac:dyDescent="0.25">
      <c r="A37" s="56" t="s">
        <v>30</v>
      </c>
      <c r="B37" s="54" t="s">
        <v>60</v>
      </c>
      <c r="C37" s="252">
        <v>0</v>
      </c>
      <c r="D37" s="252">
        <v>0</v>
      </c>
      <c r="E37" s="58">
        <v>0</v>
      </c>
      <c r="F37" s="57"/>
      <c r="G37" s="189"/>
      <c r="H37" s="189"/>
    </row>
    <row r="38" spans="1:9" ht="16.5" hidden="1" customHeight="1" x14ac:dyDescent="0.2">
      <c r="A38" s="56" t="s">
        <v>19</v>
      </c>
      <c r="B38" s="54" t="s">
        <v>62</v>
      </c>
      <c r="C38" s="252">
        <v>0</v>
      </c>
      <c r="D38" s="252">
        <v>0</v>
      </c>
      <c r="E38" s="53">
        <v>0</v>
      </c>
      <c r="F38" s="57" t="s">
        <v>21</v>
      </c>
      <c r="G38" s="278" t="s">
        <v>78</v>
      </c>
      <c r="H38" s="279"/>
      <c r="I38" s="279"/>
    </row>
    <row r="39" spans="1:9" ht="12.75" hidden="1" customHeight="1" x14ac:dyDescent="0.2">
      <c r="A39" s="54">
        <v>110502</v>
      </c>
      <c r="B39" s="54" t="s">
        <v>63</v>
      </c>
      <c r="C39" s="252">
        <v>0</v>
      </c>
      <c r="D39" s="252">
        <v>0</v>
      </c>
      <c r="E39" s="53"/>
      <c r="F39" s="57" t="s">
        <v>21</v>
      </c>
      <c r="G39" s="189"/>
      <c r="H39" s="189"/>
    </row>
    <row r="40" spans="1:9" ht="13.5" hidden="1" customHeight="1" x14ac:dyDescent="0.2">
      <c r="A40" s="54">
        <v>100102</v>
      </c>
      <c r="B40" s="54" t="s">
        <v>64</v>
      </c>
      <c r="C40" s="252">
        <v>0</v>
      </c>
      <c r="D40" s="252">
        <v>0</v>
      </c>
      <c r="E40" s="53">
        <v>0</v>
      </c>
      <c r="F40" s="57" t="s">
        <v>21</v>
      </c>
      <c r="G40" s="189"/>
      <c r="H40" s="189"/>
    </row>
    <row r="41" spans="1:9" ht="17.25" hidden="1" customHeight="1" x14ac:dyDescent="0.2">
      <c r="A41" s="54">
        <v>100201</v>
      </c>
      <c r="B41" s="54" t="s">
        <v>65</v>
      </c>
      <c r="C41" s="252">
        <v>0</v>
      </c>
      <c r="D41" s="252">
        <v>0</v>
      </c>
      <c r="E41" s="53">
        <v>0</v>
      </c>
      <c r="F41" s="57" t="s">
        <v>21</v>
      </c>
      <c r="G41" s="189"/>
      <c r="H41" s="189"/>
    </row>
    <row r="42" spans="1:9" ht="54.75" hidden="1" customHeight="1" x14ac:dyDescent="0.2">
      <c r="A42" s="54">
        <v>100208</v>
      </c>
      <c r="B42" s="54" t="s">
        <v>40</v>
      </c>
      <c r="C42" s="252">
        <v>0</v>
      </c>
      <c r="D42" s="252">
        <v>0</v>
      </c>
      <c r="E42" s="53"/>
      <c r="F42" s="57" t="s">
        <v>21</v>
      </c>
      <c r="G42" s="189"/>
      <c r="H42" s="189"/>
    </row>
    <row r="43" spans="1:9" ht="14.25" hidden="1" customHeight="1" x14ac:dyDescent="0.2">
      <c r="A43" s="54">
        <v>100202</v>
      </c>
      <c r="B43" s="54" t="s">
        <v>66</v>
      </c>
      <c r="C43" s="252">
        <v>0</v>
      </c>
      <c r="D43" s="252">
        <v>0</v>
      </c>
      <c r="E43" s="53">
        <v>0</v>
      </c>
      <c r="F43" s="57" t="s">
        <v>21</v>
      </c>
      <c r="G43" s="189"/>
      <c r="H43" s="189"/>
    </row>
    <row r="44" spans="1:9" ht="14.25" hidden="1" customHeight="1" x14ac:dyDescent="0.2">
      <c r="A44" s="54">
        <v>100203</v>
      </c>
      <c r="B44" s="54" t="s">
        <v>67</v>
      </c>
      <c r="C44" s="252">
        <v>0</v>
      </c>
      <c r="D44" s="252">
        <v>0</v>
      </c>
      <c r="E44" s="53">
        <v>0</v>
      </c>
      <c r="F44" s="57" t="s">
        <v>21</v>
      </c>
      <c r="G44" s="189"/>
      <c r="H44" s="189"/>
    </row>
    <row r="45" spans="1:9" ht="15.75" hidden="1" customHeight="1" x14ac:dyDescent="0.2">
      <c r="A45" s="54">
        <v>110502</v>
      </c>
      <c r="B45" s="54" t="s">
        <v>68</v>
      </c>
      <c r="C45" s="252">
        <v>0</v>
      </c>
      <c r="D45" s="252">
        <v>0</v>
      </c>
      <c r="E45" s="53">
        <v>0</v>
      </c>
      <c r="F45" s="57" t="s">
        <v>21</v>
      </c>
      <c r="G45" s="189"/>
      <c r="H45" s="3"/>
    </row>
    <row r="46" spans="1:9" ht="15.75" hidden="1" customHeight="1" x14ac:dyDescent="0.2">
      <c r="A46" s="54">
        <v>120201</v>
      </c>
      <c r="B46" s="59" t="s">
        <v>69</v>
      </c>
      <c r="C46" s="252">
        <v>0</v>
      </c>
      <c r="D46" s="252">
        <v>0</v>
      </c>
      <c r="E46" s="53">
        <v>0</v>
      </c>
      <c r="F46" s="57" t="s">
        <v>21</v>
      </c>
      <c r="G46" s="189"/>
      <c r="H46" s="189"/>
    </row>
    <row r="47" spans="1:9" ht="16.5" hidden="1" customHeight="1" thickBot="1" x14ac:dyDescent="0.25">
      <c r="A47" s="174">
        <v>250404</v>
      </c>
      <c r="B47" s="174" t="s">
        <v>70</v>
      </c>
      <c r="C47" s="253">
        <v>0</v>
      </c>
      <c r="D47" s="253">
        <v>0</v>
      </c>
      <c r="E47" s="175">
        <v>0</v>
      </c>
      <c r="F47" s="57" t="s">
        <v>21</v>
      </c>
      <c r="G47" s="189"/>
      <c r="H47" s="189"/>
    </row>
    <row r="48" spans="1:9" ht="45.75" thickBot="1" x14ac:dyDescent="0.25">
      <c r="A48" s="176">
        <v>50110000</v>
      </c>
      <c r="B48" s="177" t="s">
        <v>99</v>
      </c>
      <c r="C48" s="254">
        <v>320000</v>
      </c>
      <c r="D48" s="258">
        <v>384881.07</v>
      </c>
      <c r="E48" s="178">
        <v>135368.15</v>
      </c>
      <c r="F48" s="173" t="s">
        <v>21</v>
      </c>
      <c r="G48" s="189"/>
      <c r="H48" s="189"/>
    </row>
    <row r="49" spans="1:8" s="68" customFormat="1" ht="45.75" customHeight="1" thickBot="1" x14ac:dyDescent="0.3">
      <c r="A49" s="274" t="s">
        <v>150</v>
      </c>
      <c r="B49" s="275"/>
      <c r="C49" s="240">
        <f>C6+C18+C23+C25+C48+C24</f>
        <v>25300000</v>
      </c>
      <c r="D49" s="240">
        <f t="shared" ref="D49:E49" si="2">D6+D18+D23+D25+D48+D24</f>
        <v>2535163.48</v>
      </c>
      <c r="E49" s="240">
        <f t="shared" si="2"/>
        <v>2506677.8699999996</v>
      </c>
      <c r="F49" s="92" t="e">
        <f t="shared" ref="F49:G49" si="3">F6+F18+F23+F25+F48+F24</f>
        <v>#VALUE!</v>
      </c>
      <c r="G49" s="92">
        <f t="shared" si="3"/>
        <v>0</v>
      </c>
      <c r="H49" s="171"/>
    </row>
    <row r="50" spans="1:8" s="68" customFormat="1" ht="34.5" hidden="1" customHeight="1" thickBot="1" x14ac:dyDescent="0.3">
      <c r="A50" s="280" t="s">
        <v>57</v>
      </c>
      <c r="B50" s="281"/>
      <c r="C50" s="94" t="e">
        <f>#REF!</f>
        <v>#REF!</v>
      </c>
      <c r="D50" s="94">
        <v>0</v>
      </c>
      <c r="E50" s="94" t="e">
        <f>#REF!</f>
        <v>#REF!</v>
      </c>
      <c r="F50" s="93" t="e">
        <f>(#REF!+E28)/C50</f>
        <v>#REF!</v>
      </c>
      <c r="H50" s="171"/>
    </row>
    <row r="51" spans="1:8" s="68" customFormat="1" ht="34.5" hidden="1" customHeight="1" thickBot="1" x14ac:dyDescent="0.3">
      <c r="A51" s="282" t="s">
        <v>73</v>
      </c>
      <c r="B51" s="283"/>
      <c r="C51" s="95">
        <v>0</v>
      </c>
      <c r="D51" s="95">
        <v>0</v>
      </c>
      <c r="E51" s="95">
        <v>0</v>
      </c>
      <c r="F51" s="96" t="e">
        <f>(#REF!+E29)/C51</f>
        <v>#REF!</v>
      </c>
      <c r="H51" s="171"/>
    </row>
    <row r="52" spans="1:8" s="68" customFormat="1" ht="42.75" hidden="1" customHeight="1" thickBot="1" x14ac:dyDescent="0.3">
      <c r="A52" s="274" t="s">
        <v>103</v>
      </c>
      <c r="B52" s="275"/>
      <c r="C52" s="92">
        <f>C49+C14</f>
        <v>42300000</v>
      </c>
      <c r="D52" s="92">
        <f>D49</f>
        <v>2535163.48</v>
      </c>
      <c r="E52" s="92">
        <f>E49+E14+E15</f>
        <v>2506677.8699999996</v>
      </c>
      <c r="F52" s="93"/>
      <c r="H52" s="171"/>
    </row>
    <row r="53" spans="1:8" ht="27" customHeight="1" x14ac:dyDescent="0.2">
      <c r="A53" s="60"/>
      <c r="B53" s="60"/>
      <c r="C53" s="61"/>
      <c r="D53" s="156"/>
      <c r="E53" s="61"/>
      <c r="F53" s="62"/>
    </row>
    <row r="54" spans="1:8" s="98" customFormat="1" ht="15.75" customHeight="1" x14ac:dyDescent="0.25">
      <c r="A54" s="276" t="s">
        <v>134</v>
      </c>
      <c r="B54" s="276"/>
      <c r="C54" s="97"/>
      <c r="D54" s="190"/>
      <c r="E54" s="97" t="s">
        <v>135</v>
      </c>
      <c r="F54" s="97"/>
      <c r="H54" s="99"/>
    </row>
    <row r="55" spans="1:8" s="9" customFormat="1" x14ac:dyDescent="0.2">
      <c r="A55" s="15"/>
      <c r="B55" s="15"/>
      <c r="C55" s="15"/>
      <c r="D55" s="100"/>
      <c r="E55" s="179"/>
    </row>
    <row r="56" spans="1:8" x14ac:dyDescent="0.2">
      <c r="A56" s="1"/>
      <c r="B56" s="1"/>
      <c r="C56" s="1"/>
      <c r="D56" s="6"/>
      <c r="E56" s="180"/>
    </row>
    <row r="57" spans="1:8" x14ac:dyDescent="0.2">
      <c r="A57" s="1"/>
      <c r="B57" s="1"/>
      <c r="C57" s="1"/>
      <c r="D57" s="6"/>
      <c r="E57" s="181"/>
    </row>
    <row r="58" spans="1:8" x14ac:dyDescent="0.2">
      <c r="A58" s="1"/>
      <c r="B58" s="1"/>
      <c r="C58" s="1"/>
      <c r="D58" s="6"/>
      <c r="E58" s="181"/>
    </row>
    <row r="59" spans="1:8" x14ac:dyDescent="0.2">
      <c r="A59" s="1"/>
      <c r="B59" s="1"/>
      <c r="C59" s="1"/>
      <c r="D59" s="6"/>
      <c r="E59" s="179"/>
    </row>
    <row r="60" spans="1:8" x14ac:dyDescent="0.2">
      <c r="A60" s="1"/>
      <c r="B60" s="1"/>
      <c r="C60" s="1"/>
      <c r="D60" s="6"/>
      <c r="E60" s="179"/>
    </row>
    <row r="61" spans="1:8" x14ac:dyDescent="0.2">
      <c r="A61" s="1"/>
      <c r="B61" s="1"/>
      <c r="C61" s="1"/>
      <c r="D61" s="6"/>
      <c r="E61" s="179"/>
    </row>
    <row r="62" spans="1:8" x14ac:dyDescent="0.2">
      <c r="A62" s="1"/>
      <c r="B62" s="1"/>
      <c r="C62" s="1"/>
      <c r="D62" s="6"/>
      <c r="E62" s="179"/>
    </row>
  </sheetData>
  <mergeCells count="14">
    <mergeCell ref="A52:B52"/>
    <mergeCell ref="A54:B54"/>
    <mergeCell ref="A25:B25"/>
    <mergeCell ref="H26:J26"/>
    <mergeCell ref="G38:I38"/>
    <mergeCell ref="A49:B49"/>
    <mergeCell ref="A50:B50"/>
    <mergeCell ref="A51:B51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topLeftCell="B3" zoomScale="70" zoomScaleNormal="100" zoomScaleSheetLayoutView="70" workbookViewId="0">
      <selection activeCell="G53" sqref="G53"/>
    </sheetView>
  </sheetViews>
  <sheetFormatPr defaultRowHeight="12.75" x14ac:dyDescent="0.2"/>
  <cols>
    <col min="1" max="1" width="18.28515625" style="101" hidden="1" customWidth="1"/>
    <col min="2" max="2" width="33.85546875" style="101" customWidth="1"/>
    <col min="3" max="3" width="21" style="101" customWidth="1"/>
    <col min="4" max="4" width="19" style="101" customWidth="1"/>
    <col min="5" max="5" width="17.7109375" style="101" customWidth="1"/>
    <col min="6" max="6" width="20.140625" style="101" customWidth="1"/>
    <col min="7" max="7" width="22.7109375" style="101" customWidth="1"/>
    <col min="8" max="8" width="19.42578125" style="101" hidden="1" customWidth="1"/>
    <col min="9" max="9" width="16.28515625" style="101" customWidth="1"/>
    <col min="10" max="10" width="34.140625" style="101" customWidth="1"/>
    <col min="11" max="11" width="12.28515625" style="101" customWidth="1"/>
    <col min="12" max="16384" width="9.140625" style="101"/>
  </cols>
  <sheetData>
    <row r="1" spans="1:10" hidden="1" x14ac:dyDescent="0.2">
      <c r="F1" s="284" t="s">
        <v>97</v>
      </c>
      <c r="G1" s="284"/>
    </row>
    <row r="2" spans="1:10" ht="30.75" hidden="1" customHeight="1" x14ac:dyDescent="0.2">
      <c r="F2" s="267" t="s">
        <v>98</v>
      </c>
      <c r="G2" s="267"/>
    </row>
    <row r="3" spans="1:10" ht="18" customHeight="1" x14ac:dyDescent="0.25">
      <c r="A3" s="285" t="s">
        <v>151</v>
      </c>
      <c r="B3" s="285"/>
      <c r="C3" s="285"/>
      <c r="D3" s="285"/>
      <c r="E3" s="285"/>
      <c r="F3" s="285"/>
      <c r="G3" s="286"/>
      <c r="H3" s="102"/>
    </row>
    <row r="4" spans="1:10" ht="13.5" customHeight="1" thickBot="1" x14ac:dyDescent="0.25"/>
    <row r="5" spans="1:10" ht="51.75" customHeight="1" thickBot="1" x14ac:dyDescent="0.25">
      <c r="A5" s="103" t="s">
        <v>0</v>
      </c>
      <c r="B5" s="24" t="s">
        <v>85</v>
      </c>
      <c r="C5" s="25" t="s">
        <v>147</v>
      </c>
      <c r="D5" s="24" t="s">
        <v>148</v>
      </c>
      <c r="E5" s="24" t="s">
        <v>94</v>
      </c>
      <c r="F5" s="25" t="s">
        <v>149</v>
      </c>
      <c r="G5" s="24" t="s">
        <v>101</v>
      </c>
      <c r="H5" s="26" t="s">
        <v>26</v>
      </c>
      <c r="I5" s="104"/>
      <c r="J5" s="105"/>
    </row>
    <row r="6" spans="1:10" ht="21.75" hidden="1" customHeight="1" x14ac:dyDescent="0.2">
      <c r="A6" s="290" t="s">
        <v>55</v>
      </c>
      <c r="B6" s="291"/>
      <c r="C6" s="291"/>
      <c r="D6" s="291"/>
      <c r="E6" s="291"/>
      <c r="F6" s="291"/>
      <c r="G6" s="235"/>
      <c r="H6" s="106"/>
    </row>
    <row r="7" spans="1:10" ht="42.75" customHeight="1" x14ac:dyDescent="0.2">
      <c r="A7" s="163" t="s">
        <v>2</v>
      </c>
      <c r="B7" s="164" t="s">
        <v>117</v>
      </c>
      <c r="C7" s="165">
        <f>'[1]Доходи сп.ф.'!D9</f>
        <v>30410.81</v>
      </c>
      <c r="D7" s="165">
        <f>'Доходи сп.ф. '!E9</f>
        <v>0</v>
      </c>
      <c r="E7" s="166" t="s">
        <v>53</v>
      </c>
      <c r="F7" s="193">
        <v>0</v>
      </c>
      <c r="G7" s="206">
        <f>C7+D7-F7</f>
        <v>30410.81</v>
      </c>
      <c r="H7" s="157"/>
      <c r="I7" s="112"/>
    </row>
    <row r="8" spans="1:10" ht="33" customHeight="1" x14ac:dyDescent="0.2">
      <c r="A8" s="113" t="s">
        <v>1</v>
      </c>
      <c r="B8" s="108" t="s">
        <v>116</v>
      </c>
      <c r="C8" s="109">
        <f>'Доходи сп.ф. '!D23</f>
        <v>670362.79</v>
      </c>
      <c r="D8" s="109">
        <f>'Доходи сп.ф. '!E23</f>
        <v>24801.909999999996</v>
      </c>
      <c r="E8" s="110" t="s">
        <v>53</v>
      </c>
      <c r="F8" s="194">
        <v>0</v>
      </c>
      <c r="G8" s="167">
        <f>C8+D8-F8</f>
        <v>695164.70000000007</v>
      </c>
      <c r="H8" s="157"/>
      <c r="I8" s="104"/>
    </row>
    <row r="9" spans="1:10" ht="29.25" customHeight="1" x14ac:dyDescent="0.2">
      <c r="A9" s="114" t="s">
        <v>32</v>
      </c>
      <c r="B9" s="108" t="s">
        <v>115</v>
      </c>
      <c r="C9" s="109">
        <f>'Доходи сп.ф. '!D24</f>
        <v>468589.15</v>
      </c>
      <c r="D9" s="109">
        <f>'Доходи сп.ф. '!E24</f>
        <v>0</v>
      </c>
      <c r="E9" s="110" t="s">
        <v>53</v>
      </c>
      <c r="F9" s="194">
        <v>0</v>
      </c>
      <c r="G9" s="167">
        <f>C9+D9-F9</f>
        <v>468589.15</v>
      </c>
      <c r="H9" s="158"/>
      <c r="I9" s="115"/>
    </row>
    <row r="10" spans="1:10" ht="39.75" customHeight="1" x14ac:dyDescent="0.2">
      <c r="A10" s="107" t="s">
        <v>3</v>
      </c>
      <c r="B10" s="116" t="s">
        <v>114</v>
      </c>
      <c r="C10" s="117">
        <f>'Доходи сп.ф. '!D28</f>
        <v>0</v>
      </c>
      <c r="D10" s="117">
        <f>'Доходи сп.ф. '!E28</f>
        <v>0</v>
      </c>
      <c r="E10" s="110" t="s">
        <v>53</v>
      </c>
      <c r="F10" s="194">
        <v>0</v>
      </c>
      <c r="G10" s="167">
        <f t="shared" ref="G10:G26" si="0">C10+D10-F10</f>
        <v>0</v>
      </c>
      <c r="H10" s="159"/>
      <c r="I10" s="119" t="s">
        <v>84</v>
      </c>
    </row>
    <row r="11" spans="1:10" ht="44.25" customHeight="1" x14ac:dyDescent="0.2">
      <c r="A11" s="120"/>
      <c r="B11" s="116" t="s">
        <v>107</v>
      </c>
      <c r="C11" s="117">
        <f>'Доходи сп.ф. '!D33</f>
        <v>1031.05</v>
      </c>
      <c r="D11" s="117">
        <f>'Доходи сп.ф. '!E33</f>
        <v>583060.54</v>
      </c>
      <c r="E11" s="110" t="s">
        <v>53</v>
      </c>
      <c r="F11" s="194">
        <v>583060.54</v>
      </c>
      <c r="G11" s="167">
        <f t="shared" si="0"/>
        <v>1031.0500000000466</v>
      </c>
      <c r="H11" s="157"/>
      <c r="I11" s="119" t="s">
        <v>152</v>
      </c>
    </row>
    <row r="12" spans="1:10" ht="27.75" customHeight="1" x14ac:dyDescent="0.2">
      <c r="A12" s="107" t="s">
        <v>4</v>
      </c>
      <c r="B12" s="108" t="s">
        <v>113</v>
      </c>
      <c r="C12" s="109">
        <f>'Доходи сп.ф. '!D30</f>
        <v>78632.47</v>
      </c>
      <c r="D12" s="109">
        <f>'Доходи сп.ф. '!E30+'Доходи сп.ф. '!E31</f>
        <v>53446.729999999996</v>
      </c>
      <c r="E12" s="110" t="s">
        <v>53</v>
      </c>
      <c r="F12" s="194">
        <v>0</v>
      </c>
      <c r="G12" s="167">
        <f t="shared" si="0"/>
        <v>132079.20000000001</v>
      </c>
      <c r="H12" s="157"/>
      <c r="I12" s="119" t="s">
        <v>84</v>
      </c>
    </row>
    <row r="13" spans="1:10" ht="27.75" hidden="1" customHeight="1" x14ac:dyDescent="0.2">
      <c r="A13" s="125"/>
      <c r="B13" s="108" t="s">
        <v>142</v>
      </c>
      <c r="C13" s="109">
        <f>'Доходи сп.ф. '!D31</f>
        <v>0</v>
      </c>
      <c r="D13" s="109">
        <v>0</v>
      </c>
      <c r="E13" s="110" t="s">
        <v>53</v>
      </c>
      <c r="F13" s="194">
        <v>0</v>
      </c>
      <c r="G13" s="167">
        <f t="shared" ref="G13" si="1">C13+D13-F13</f>
        <v>0</v>
      </c>
      <c r="H13" s="159"/>
      <c r="I13" s="119"/>
    </row>
    <row r="14" spans="1:10" ht="27.75" customHeight="1" thickBot="1" x14ac:dyDescent="0.25">
      <c r="A14" s="121"/>
      <c r="B14" s="236" t="s">
        <v>112</v>
      </c>
      <c r="C14" s="168">
        <f>'Доходи сп.ф. '!D27+'Доходи сп.ф. '!D32</f>
        <v>477341.73</v>
      </c>
      <c r="D14" s="168">
        <f>'Доходи сп.ф. '!E27+'Доходи сп.ф. '!E32</f>
        <v>1115366.71</v>
      </c>
      <c r="E14" s="169" t="s">
        <v>53</v>
      </c>
      <c r="F14" s="195">
        <v>666374.37</v>
      </c>
      <c r="G14" s="237">
        <f t="shared" si="0"/>
        <v>926334.07</v>
      </c>
      <c r="H14" s="160"/>
      <c r="I14" s="119" t="s">
        <v>84</v>
      </c>
    </row>
    <row r="15" spans="1:10" ht="29.25" hidden="1" customHeight="1" thickBot="1" x14ac:dyDescent="0.25">
      <c r="A15" s="231"/>
      <c r="B15" s="122" t="s">
        <v>141</v>
      </c>
      <c r="C15" s="168">
        <v>0</v>
      </c>
      <c r="D15" s="168">
        <v>0</v>
      </c>
      <c r="E15" s="232" t="s">
        <v>53</v>
      </c>
      <c r="F15" s="233">
        <v>0</v>
      </c>
      <c r="G15" s="234">
        <f>C15+D15-F15</f>
        <v>0</v>
      </c>
      <c r="H15" s="159"/>
      <c r="I15" s="119"/>
    </row>
    <row r="16" spans="1:10" ht="38.25" hidden="1" x14ac:dyDescent="0.2">
      <c r="A16" s="161" t="s">
        <v>29</v>
      </c>
      <c r="B16" s="122" t="s">
        <v>44</v>
      </c>
      <c r="C16" s="162" t="e">
        <f>#REF!</f>
        <v>#REF!</v>
      </c>
      <c r="D16" s="123" t="e">
        <f>#REF!</f>
        <v>#REF!</v>
      </c>
      <c r="E16" s="123"/>
      <c r="F16" s="196">
        <v>0</v>
      </c>
      <c r="G16" s="123" t="e">
        <f t="shared" si="0"/>
        <v>#REF!</v>
      </c>
      <c r="H16" s="111"/>
    </row>
    <row r="17" spans="1:9" ht="30" hidden="1" customHeight="1" x14ac:dyDescent="0.2">
      <c r="A17" s="107" t="s">
        <v>5</v>
      </c>
      <c r="B17" s="108" t="s">
        <v>9</v>
      </c>
      <c r="C17" s="109" t="e">
        <f>#REF!</f>
        <v>#REF!</v>
      </c>
      <c r="D17" s="109" t="e">
        <f>#REF!</f>
        <v>#REF!</v>
      </c>
      <c r="E17" s="109"/>
      <c r="F17" s="194">
        <v>0</v>
      </c>
      <c r="G17" s="109" t="e">
        <f t="shared" si="0"/>
        <v>#REF!</v>
      </c>
      <c r="H17" s="111"/>
    </row>
    <row r="18" spans="1:9" ht="36.75" hidden="1" customHeight="1" x14ac:dyDescent="0.2">
      <c r="A18" s="107" t="s">
        <v>6</v>
      </c>
      <c r="B18" s="108" t="s">
        <v>10</v>
      </c>
      <c r="C18" s="109" t="e">
        <f>#REF!</f>
        <v>#REF!</v>
      </c>
      <c r="D18" s="109" t="e">
        <f>#REF!</f>
        <v>#REF!</v>
      </c>
      <c r="E18" s="109"/>
      <c r="F18" s="194">
        <v>0</v>
      </c>
      <c r="G18" s="109" t="e">
        <f t="shared" si="0"/>
        <v>#REF!</v>
      </c>
      <c r="H18" s="126"/>
    </row>
    <row r="19" spans="1:9" ht="21" hidden="1" customHeight="1" x14ac:dyDescent="0.2">
      <c r="A19" s="107" t="s">
        <v>7</v>
      </c>
      <c r="B19" s="108" t="s">
        <v>15</v>
      </c>
      <c r="C19" s="109" t="e">
        <f>#REF!</f>
        <v>#REF!</v>
      </c>
      <c r="D19" s="109" t="e">
        <f>#REF!</f>
        <v>#REF!</v>
      </c>
      <c r="E19" s="109"/>
      <c r="F19" s="194">
        <v>0</v>
      </c>
      <c r="G19" s="109" t="e">
        <f t="shared" si="0"/>
        <v>#REF!</v>
      </c>
      <c r="H19" s="111"/>
    </row>
    <row r="20" spans="1:9" ht="20.25" hidden="1" customHeight="1" x14ac:dyDescent="0.2">
      <c r="A20" s="125" t="s">
        <v>25</v>
      </c>
      <c r="B20" s="108" t="s">
        <v>24</v>
      </c>
      <c r="C20" s="109" t="e">
        <f>#REF!</f>
        <v>#REF!</v>
      </c>
      <c r="D20" s="109" t="e">
        <f>#REF!</f>
        <v>#REF!</v>
      </c>
      <c r="E20" s="109"/>
      <c r="F20" s="194">
        <v>0</v>
      </c>
      <c r="G20" s="109" t="e">
        <f t="shared" si="0"/>
        <v>#REF!</v>
      </c>
      <c r="H20" s="118"/>
    </row>
    <row r="21" spans="1:9" hidden="1" x14ac:dyDescent="0.2">
      <c r="A21" s="125" t="s">
        <v>36</v>
      </c>
      <c r="B21" s="108" t="s">
        <v>71</v>
      </c>
      <c r="C21" s="109" t="e">
        <f>#REF!</f>
        <v>#REF!</v>
      </c>
      <c r="D21" s="109" t="e">
        <f>#REF!</f>
        <v>#REF!</v>
      </c>
      <c r="E21" s="109"/>
      <c r="F21" s="194">
        <v>0</v>
      </c>
      <c r="G21" s="109" t="e">
        <f t="shared" si="0"/>
        <v>#REF!</v>
      </c>
      <c r="H21" s="118"/>
    </row>
    <row r="22" spans="1:9" hidden="1" x14ac:dyDescent="0.2">
      <c r="A22" s="125" t="s">
        <v>35</v>
      </c>
      <c r="B22" s="108" t="s">
        <v>38</v>
      </c>
      <c r="C22" s="109" t="e">
        <f>#REF!</f>
        <v>#REF!</v>
      </c>
      <c r="D22" s="109" t="e">
        <f>#REF!</f>
        <v>#REF!</v>
      </c>
      <c r="E22" s="109"/>
      <c r="F22" s="194">
        <v>0</v>
      </c>
      <c r="G22" s="109" t="e">
        <f t="shared" si="0"/>
        <v>#REF!</v>
      </c>
      <c r="H22" s="118"/>
    </row>
    <row r="23" spans="1:9" ht="17.25" hidden="1" customHeight="1" x14ac:dyDescent="0.2">
      <c r="A23" s="125" t="s">
        <v>34</v>
      </c>
      <c r="B23" s="108" t="s">
        <v>37</v>
      </c>
      <c r="C23" s="109" t="e">
        <f>#REF!</f>
        <v>#REF!</v>
      </c>
      <c r="D23" s="109" t="e">
        <f>#REF!</f>
        <v>#REF!</v>
      </c>
      <c r="E23" s="109"/>
      <c r="F23" s="194">
        <v>0</v>
      </c>
      <c r="G23" s="109" t="e">
        <f t="shared" si="0"/>
        <v>#REF!</v>
      </c>
      <c r="H23" s="118"/>
    </row>
    <row r="24" spans="1:9" ht="65.25" hidden="1" customHeight="1" x14ac:dyDescent="0.2">
      <c r="A24" s="125"/>
      <c r="B24" s="108" t="s">
        <v>41</v>
      </c>
      <c r="C24" s="109" t="e">
        <f>#REF!</f>
        <v>#REF!</v>
      </c>
      <c r="D24" s="109" t="e">
        <f>#REF!</f>
        <v>#REF!</v>
      </c>
      <c r="E24" s="109"/>
      <c r="F24" s="194">
        <v>0</v>
      </c>
      <c r="G24" s="109" t="e">
        <f t="shared" si="0"/>
        <v>#REF!</v>
      </c>
      <c r="H24" s="118"/>
    </row>
    <row r="25" spans="1:9" ht="21" hidden="1" customHeight="1" x14ac:dyDescent="0.2">
      <c r="A25" s="125" t="s">
        <v>33</v>
      </c>
      <c r="B25" s="108" t="s">
        <v>39</v>
      </c>
      <c r="C25" s="109" t="e">
        <f>#REF!</f>
        <v>#REF!</v>
      </c>
      <c r="D25" s="109" t="e">
        <f>#REF!</f>
        <v>#REF!</v>
      </c>
      <c r="E25" s="109"/>
      <c r="F25" s="194">
        <v>0</v>
      </c>
      <c r="G25" s="109" t="e">
        <f t="shared" si="0"/>
        <v>#REF!</v>
      </c>
      <c r="H25" s="118"/>
    </row>
    <row r="26" spans="1:9" ht="16.5" hidden="1" customHeight="1" thickBot="1" x14ac:dyDescent="0.25">
      <c r="A26" s="125"/>
      <c r="B26" s="127" t="s">
        <v>31</v>
      </c>
      <c r="C26" s="128" t="e">
        <f>#REF!</f>
        <v>#REF!</v>
      </c>
      <c r="D26" s="128" t="e">
        <f>#REF!</f>
        <v>#REF!</v>
      </c>
      <c r="E26" s="128"/>
      <c r="F26" s="195">
        <v>0</v>
      </c>
      <c r="G26" s="128" t="e">
        <f t="shared" si="0"/>
        <v>#REF!</v>
      </c>
      <c r="H26" s="124"/>
      <c r="I26" s="129"/>
    </row>
    <row r="27" spans="1:9" ht="21" customHeight="1" x14ac:dyDescent="0.2">
      <c r="A27" s="207"/>
      <c r="B27" s="214" t="s">
        <v>109</v>
      </c>
      <c r="C27" s="166" t="s">
        <v>53</v>
      </c>
      <c r="D27" s="166"/>
      <c r="E27" s="166" t="s">
        <v>53</v>
      </c>
      <c r="F27" s="193">
        <v>475589.6</v>
      </c>
      <c r="G27" s="215"/>
      <c r="H27" s="133"/>
      <c r="I27" s="130"/>
    </row>
    <row r="28" spans="1:9" ht="21" customHeight="1" x14ac:dyDescent="0.2">
      <c r="A28" s="207"/>
      <c r="B28" s="216" t="s">
        <v>110</v>
      </c>
      <c r="C28" s="182" t="s">
        <v>53</v>
      </c>
      <c r="D28" s="182"/>
      <c r="E28" s="182" t="s">
        <v>53</v>
      </c>
      <c r="F28" s="194"/>
      <c r="G28" s="217"/>
      <c r="H28" s="133"/>
      <c r="I28" s="130"/>
    </row>
    <row r="29" spans="1:9" ht="19.5" customHeight="1" x14ac:dyDescent="0.2">
      <c r="A29" s="207"/>
      <c r="B29" s="218" t="s">
        <v>111</v>
      </c>
      <c r="C29" s="110" t="s">
        <v>53</v>
      </c>
      <c r="D29" s="110"/>
      <c r="E29" s="182" t="s">
        <v>53</v>
      </c>
      <c r="F29" s="194"/>
      <c r="G29" s="219"/>
      <c r="H29" s="211"/>
      <c r="I29" s="119"/>
    </row>
    <row r="30" spans="1:9" ht="21" customHeight="1" x14ac:dyDescent="0.2">
      <c r="A30" s="207"/>
      <c r="B30" s="218" t="s">
        <v>139</v>
      </c>
      <c r="C30" s="110" t="s">
        <v>53</v>
      </c>
      <c r="D30" s="110"/>
      <c r="E30" s="182" t="s">
        <v>53</v>
      </c>
      <c r="F30" s="194"/>
      <c r="G30" s="219"/>
      <c r="H30" s="211"/>
    </row>
    <row r="31" spans="1:9" ht="21" customHeight="1" x14ac:dyDescent="0.2">
      <c r="A31" s="207"/>
      <c r="B31" s="218" t="s">
        <v>140</v>
      </c>
      <c r="C31" s="110" t="s">
        <v>53</v>
      </c>
      <c r="D31" s="110"/>
      <c r="E31" s="182" t="s">
        <v>53</v>
      </c>
      <c r="F31" s="194"/>
      <c r="G31" s="219"/>
      <c r="H31" s="211"/>
      <c r="I31" s="131"/>
    </row>
    <row r="32" spans="1:9" ht="18.75" customHeight="1" x14ac:dyDescent="0.2">
      <c r="A32" s="207"/>
      <c r="B32" s="220" t="s">
        <v>138</v>
      </c>
      <c r="C32" s="184" t="s">
        <v>53</v>
      </c>
      <c r="D32" s="110"/>
      <c r="E32" s="182" t="s">
        <v>53</v>
      </c>
      <c r="F32" s="194"/>
      <c r="G32" s="219"/>
      <c r="H32" s="211"/>
      <c r="I32" s="105"/>
    </row>
    <row r="33" spans="1:10" ht="26.25" customHeight="1" x14ac:dyDescent="0.2">
      <c r="A33" s="207"/>
      <c r="B33" s="218" t="s">
        <v>118</v>
      </c>
      <c r="C33" s="110" t="s">
        <v>53</v>
      </c>
      <c r="D33" s="110"/>
      <c r="E33" s="182" t="s">
        <v>53</v>
      </c>
      <c r="F33" s="194"/>
      <c r="G33" s="219"/>
      <c r="H33" s="211"/>
      <c r="I33" s="115"/>
    </row>
    <row r="34" spans="1:10" ht="21.75" customHeight="1" x14ac:dyDescent="0.2">
      <c r="A34" s="207"/>
      <c r="B34" s="220" t="s">
        <v>121</v>
      </c>
      <c r="C34" s="110" t="s">
        <v>53</v>
      </c>
      <c r="D34" s="110"/>
      <c r="E34" s="182" t="s">
        <v>53</v>
      </c>
      <c r="F34" s="194">
        <v>375084.99</v>
      </c>
      <c r="G34" s="219"/>
      <c r="H34" s="211"/>
      <c r="I34" s="115"/>
    </row>
    <row r="35" spans="1:10" ht="27.75" customHeight="1" x14ac:dyDescent="0.2">
      <c r="A35" s="207"/>
      <c r="B35" s="220" t="s">
        <v>122</v>
      </c>
      <c r="C35" s="110" t="s">
        <v>53</v>
      </c>
      <c r="D35" s="110"/>
      <c r="E35" s="182" t="s">
        <v>53</v>
      </c>
      <c r="F35" s="194"/>
      <c r="G35" s="219"/>
      <c r="H35" s="211"/>
    </row>
    <row r="36" spans="1:10" ht="27.75" customHeight="1" x14ac:dyDescent="0.2">
      <c r="A36" s="207"/>
      <c r="B36" s="220" t="s">
        <v>123</v>
      </c>
      <c r="C36" s="110" t="s">
        <v>53</v>
      </c>
      <c r="D36" s="110"/>
      <c r="E36" s="182" t="s">
        <v>53</v>
      </c>
      <c r="F36" s="194"/>
      <c r="G36" s="219"/>
      <c r="H36" s="211"/>
    </row>
    <row r="37" spans="1:10" ht="24" customHeight="1" x14ac:dyDescent="0.2">
      <c r="A37" s="207"/>
      <c r="B37" s="220" t="s">
        <v>124</v>
      </c>
      <c r="C37" s="110" t="s">
        <v>53</v>
      </c>
      <c r="D37" s="110"/>
      <c r="E37" s="182" t="s">
        <v>53</v>
      </c>
      <c r="F37" s="194"/>
      <c r="G37" s="219"/>
      <c r="H37" s="211"/>
    </row>
    <row r="38" spans="1:10" ht="42.75" customHeight="1" x14ac:dyDescent="0.2">
      <c r="A38" s="207"/>
      <c r="B38" s="218" t="s">
        <v>119</v>
      </c>
      <c r="C38" s="110" t="s">
        <v>53</v>
      </c>
      <c r="D38" s="110"/>
      <c r="E38" s="182" t="s">
        <v>53</v>
      </c>
      <c r="F38" s="194"/>
      <c r="G38" s="219"/>
      <c r="H38" s="211"/>
      <c r="I38" s="131"/>
    </row>
    <row r="39" spans="1:10" ht="46.5" customHeight="1" x14ac:dyDescent="0.2">
      <c r="A39" s="207"/>
      <c r="B39" s="218" t="s">
        <v>120</v>
      </c>
      <c r="C39" s="110" t="s">
        <v>53</v>
      </c>
      <c r="D39" s="110"/>
      <c r="E39" s="182" t="s">
        <v>53</v>
      </c>
      <c r="F39" s="194"/>
      <c r="G39" s="219"/>
      <c r="H39" s="211"/>
      <c r="I39" s="131"/>
    </row>
    <row r="40" spans="1:10" ht="22.5" customHeight="1" x14ac:dyDescent="0.2">
      <c r="A40" s="207"/>
      <c r="B40" s="220" t="s">
        <v>125</v>
      </c>
      <c r="C40" s="110" t="s">
        <v>53</v>
      </c>
      <c r="D40" s="110"/>
      <c r="E40" s="182" t="s">
        <v>53</v>
      </c>
      <c r="F40" s="194"/>
      <c r="G40" s="219"/>
      <c r="H40" s="211"/>
      <c r="I40" s="132"/>
    </row>
    <row r="41" spans="1:10" ht="22.5" customHeight="1" x14ac:dyDescent="0.2">
      <c r="A41" s="207"/>
      <c r="B41" s="220" t="s">
        <v>126</v>
      </c>
      <c r="C41" s="110" t="s">
        <v>53</v>
      </c>
      <c r="D41" s="110"/>
      <c r="E41" s="182" t="s">
        <v>53</v>
      </c>
      <c r="F41" s="194"/>
      <c r="G41" s="219"/>
      <c r="H41" s="211"/>
      <c r="I41" s="132"/>
    </row>
    <row r="42" spans="1:10" ht="22.5" customHeight="1" x14ac:dyDescent="0.2">
      <c r="A42" s="207"/>
      <c r="B42" s="220" t="s">
        <v>127</v>
      </c>
      <c r="C42" s="110" t="s">
        <v>53</v>
      </c>
      <c r="D42" s="110"/>
      <c r="E42" s="182" t="s">
        <v>53</v>
      </c>
      <c r="F42" s="194"/>
      <c r="G42" s="219"/>
      <c r="H42" s="211"/>
      <c r="J42" s="191"/>
    </row>
    <row r="43" spans="1:10" ht="29.25" customHeight="1" x14ac:dyDescent="0.2">
      <c r="A43" s="207"/>
      <c r="B43" s="220" t="s">
        <v>128</v>
      </c>
      <c r="C43" s="110" t="s">
        <v>53</v>
      </c>
      <c r="D43" s="110"/>
      <c r="E43" s="182" t="s">
        <v>53</v>
      </c>
      <c r="F43" s="194"/>
      <c r="G43" s="219"/>
      <c r="H43" s="211"/>
    </row>
    <row r="44" spans="1:10" ht="18" hidden="1" customHeight="1" x14ac:dyDescent="0.2">
      <c r="A44" s="207"/>
      <c r="B44" s="218" t="s">
        <v>76</v>
      </c>
      <c r="C44" s="110" t="s">
        <v>53</v>
      </c>
      <c r="D44" s="110"/>
      <c r="E44" s="182" t="s">
        <v>53</v>
      </c>
      <c r="F44" s="194"/>
      <c r="G44" s="219"/>
      <c r="H44" s="211"/>
    </row>
    <row r="45" spans="1:10" ht="18" customHeight="1" x14ac:dyDescent="0.2">
      <c r="A45" s="207"/>
      <c r="B45" s="220" t="s">
        <v>129</v>
      </c>
      <c r="C45" s="110" t="s">
        <v>53</v>
      </c>
      <c r="D45" s="110"/>
      <c r="E45" s="182" t="s">
        <v>53</v>
      </c>
      <c r="F45" s="194"/>
      <c r="G45" s="219"/>
      <c r="H45" s="211"/>
      <c r="I45" s="105"/>
    </row>
    <row r="46" spans="1:10" ht="18.75" customHeight="1" x14ac:dyDescent="0.2">
      <c r="A46" s="207"/>
      <c r="B46" s="220" t="s">
        <v>130</v>
      </c>
      <c r="C46" s="110" t="s">
        <v>53</v>
      </c>
      <c r="D46" s="110"/>
      <c r="E46" s="182" t="s">
        <v>53</v>
      </c>
      <c r="F46" s="194"/>
      <c r="G46" s="219"/>
      <c r="H46" s="212"/>
    </row>
    <row r="47" spans="1:10" ht="18.75" customHeight="1" x14ac:dyDescent="0.2">
      <c r="A47" s="207"/>
      <c r="B47" s="220" t="s">
        <v>131</v>
      </c>
      <c r="C47" s="110" t="s">
        <v>53</v>
      </c>
      <c r="D47" s="110"/>
      <c r="E47" s="182" t="s">
        <v>53</v>
      </c>
      <c r="F47" s="194"/>
      <c r="G47" s="219"/>
      <c r="H47" s="133"/>
      <c r="I47" s="105"/>
    </row>
    <row r="48" spans="1:10" ht="28.5" customHeight="1" x14ac:dyDescent="0.2">
      <c r="A48" s="207"/>
      <c r="B48" s="220" t="s">
        <v>132</v>
      </c>
      <c r="C48" s="110" t="s">
        <v>53</v>
      </c>
      <c r="D48" s="110"/>
      <c r="E48" s="182" t="s">
        <v>53</v>
      </c>
      <c r="F48" s="194"/>
      <c r="G48" s="219"/>
      <c r="H48" s="133"/>
      <c r="J48" s="105"/>
    </row>
    <row r="49" spans="1:11" s="136" customFormat="1" ht="29.25" customHeight="1" thickBot="1" x14ac:dyDescent="0.25">
      <c r="A49" s="208"/>
      <c r="B49" s="221" t="s">
        <v>87</v>
      </c>
      <c r="C49" s="185" t="s">
        <v>53</v>
      </c>
      <c r="D49" s="186"/>
      <c r="E49" s="182" t="s">
        <v>53</v>
      </c>
      <c r="F49" s="197"/>
      <c r="G49" s="222"/>
      <c r="H49" s="134"/>
      <c r="I49" s="135"/>
      <c r="J49" s="129"/>
    </row>
    <row r="50" spans="1:11" s="136" customFormat="1" ht="29.25" customHeight="1" thickBot="1" x14ac:dyDescent="0.25">
      <c r="A50" s="172"/>
      <c r="B50" s="223" t="s">
        <v>93</v>
      </c>
      <c r="C50" s="185" t="s">
        <v>53</v>
      </c>
      <c r="D50" s="188"/>
      <c r="E50" s="182" t="s">
        <v>53</v>
      </c>
      <c r="F50" s="187"/>
      <c r="G50" s="224"/>
      <c r="H50" s="134"/>
      <c r="I50" s="137"/>
      <c r="J50" s="129"/>
    </row>
    <row r="51" spans="1:11" s="136" customFormat="1" ht="29.25" customHeight="1" thickBot="1" x14ac:dyDescent="0.25">
      <c r="A51" s="172"/>
      <c r="B51" s="225" t="s">
        <v>143</v>
      </c>
      <c r="C51" s="185" t="s">
        <v>53</v>
      </c>
      <c r="D51" s="183"/>
      <c r="E51" s="182" t="s">
        <v>53</v>
      </c>
      <c r="F51" s="184"/>
      <c r="G51" s="226"/>
      <c r="H51" s="134"/>
      <c r="I51" s="205"/>
      <c r="J51" s="205"/>
    </row>
    <row r="52" spans="1:11" s="136" customFormat="1" ht="29.25" customHeight="1" thickBot="1" x14ac:dyDescent="0.25">
      <c r="A52" s="172"/>
      <c r="B52" s="225" t="s">
        <v>137</v>
      </c>
      <c r="C52" s="185" t="s">
        <v>53</v>
      </c>
      <c r="D52" s="183"/>
      <c r="E52" s="182" t="s">
        <v>53</v>
      </c>
      <c r="F52" s="184"/>
      <c r="G52" s="226"/>
      <c r="H52" s="134"/>
      <c r="I52" s="204"/>
      <c r="J52" s="129"/>
    </row>
    <row r="53" spans="1:11" s="102" customFormat="1" ht="24" customHeight="1" thickBot="1" x14ac:dyDescent="0.25">
      <c r="A53" s="138" t="s">
        <v>11</v>
      </c>
      <c r="B53" s="227" t="s">
        <v>54</v>
      </c>
      <c r="C53" s="192">
        <f>'Доходи сп.ф. '!D18</f>
        <v>423914.41</v>
      </c>
      <c r="D53" s="192">
        <f>'Доходи сп.ф. '!E18</f>
        <v>594633.82999999996</v>
      </c>
      <c r="E53" s="192">
        <f>'Доходи сп.ф. '!E17</f>
        <v>5000000</v>
      </c>
      <c r="F53" s="192">
        <f>F27+F29+F30+F31+F32+F33+F34+F35+F36+F37+F38+F39+F40+F41+F42+F43+F45+F46+F47+F48+F49+F50+F28+F51+F52</f>
        <v>850674.59</v>
      </c>
      <c r="G53" s="228">
        <f>C53+D53+E53-F53+G51</f>
        <v>5167873.6500000004</v>
      </c>
      <c r="H53" s="139"/>
      <c r="I53" s="263"/>
      <c r="K53" s="141"/>
    </row>
    <row r="54" spans="1:11" s="102" customFormat="1" ht="16.5" customHeight="1" thickBot="1" x14ac:dyDescent="0.25">
      <c r="A54" s="209"/>
      <c r="B54" s="229" t="s">
        <v>133</v>
      </c>
      <c r="C54" s="199">
        <f>'Доходи сп.ф. '!D48</f>
        <v>384881.07</v>
      </c>
      <c r="D54" s="199">
        <f>'Доходи сп.ф. '!E48</f>
        <v>135368.15</v>
      </c>
      <c r="E54" s="200">
        <v>0</v>
      </c>
      <c r="F54" s="200">
        <v>0</v>
      </c>
      <c r="G54" s="199">
        <f>C54+D54+E54-F54</f>
        <v>520249.22</v>
      </c>
      <c r="H54" s="213"/>
      <c r="I54" s="142"/>
      <c r="J54" s="140"/>
    </row>
    <row r="55" spans="1:11" s="102" customFormat="1" ht="19.5" thickBot="1" x14ac:dyDescent="0.3">
      <c r="A55" s="210" t="s">
        <v>8</v>
      </c>
      <c r="B55" s="230" t="s">
        <v>58</v>
      </c>
      <c r="C55" s="240">
        <f>C7+C8+C9+C10+C11+C12+C14+C15+C53+C54</f>
        <v>2535163.48</v>
      </c>
      <c r="D55" s="240">
        <f>D7+D8+D9+D10+D12+D14+D15+D53+D54+D11</f>
        <v>2506677.8699999996</v>
      </c>
      <c r="E55" s="240">
        <f>E53</f>
        <v>5000000</v>
      </c>
      <c r="F55" s="240">
        <f>F7+F8+F9+F10+F12+F14+F15+F53+F54+F11</f>
        <v>2100109.5</v>
      </c>
      <c r="G55" s="262">
        <f>G7+G8+G9+G10+G12+G14+G15+G53+G54+G11</f>
        <v>7941731.8499999996</v>
      </c>
      <c r="H55" s="26"/>
      <c r="I55" s="141" t="s">
        <v>108</v>
      </c>
      <c r="J55" s="141"/>
      <c r="K55" s="141"/>
    </row>
    <row r="56" spans="1:11" ht="30" hidden="1" customHeight="1" x14ac:dyDescent="0.2">
      <c r="A56" s="288" t="s">
        <v>16</v>
      </c>
      <c r="B56" s="289"/>
      <c r="C56" s="289"/>
      <c r="D56" s="289"/>
      <c r="E56" s="289"/>
      <c r="F56" s="289"/>
      <c r="G56" s="289"/>
      <c r="H56" s="289"/>
    </row>
    <row r="57" spans="1:11" ht="18.75" hidden="1" customHeight="1" x14ac:dyDescent="0.2">
      <c r="A57" s="287" t="s">
        <v>17</v>
      </c>
      <c r="B57" s="287"/>
      <c r="C57" s="143"/>
      <c r="D57" s="143"/>
      <c r="E57" s="143"/>
      <c r="F57" s="287" t="s">
        <v>18</v>
      </c>
      <c r="G57" s="287"/>
      <c r="H57" s="144"/>
    </row>
    <row r="58" spans="1:11" ht="39" hidden="1" customHeight="1" thickBot="1" x14ac:dyDescent="0.25">
      <c r="A58" s="145"/>
      <c r="B58" s="146" t="s">
        <v>74</v>
      </c>
      <c r="C58" s="147">
        <v>0</v>
      </c>
      <c r="D58" s="147">
        <v>0</v>
      </c>
      <c r="E58" s="147"/>
      <c r="F58" s="148">
        <v>0</v>
      </c>
      <c r="G58" s="147">
        <v>0</v>
      </c>
      <c r="H58" s="148"/>
    </row>
    <row r="59" spans="1:11" ht="9.75" customHeight="1" x14ac:dyDescent="0.2">
      <c r="A59" s="145"/>
      <c r="B59" s="145"/>
      <c r="C59" s="143"/>
      <c r="D59" s="143"/>
      <c r="E59" s="143"/>
      <c r="F59" s="198"/>
      <c r="G59" s="145"/>
      <c r="H59" s="144"/>
    </row>
    <row r="60" spans="1:11" ht="9.75" customHeight="1" x14ac:dyDescent="0.2">
      <c r="A60" s="145"/>
      <c r="B60" s="145"/>
      <c r="C60" s="143"/>
      <c r="D60" s="143"/>
      <c r="E60" s="143"/>
      <c r="F60" s="198"/>
      <c r="G60" s="145"/>
      <c r="H60" s="144"/>
    </row>
    <row r="61" spans="1:11" s="102" customFormat="1" ht="15.75" customHeight="1" x14ac:dyDescent="0.25">
      <c r="B61" s="276" t="s">
        <v>134</v>
      </c>
      <c r="C61" s="276"/>
      <c r="D61" s="97"/>
      <c r="E61" s="190"/>
      <c r="F61" s="97" t="s">
        <v>135</v>
      </c>
      <c r="G61" s="97"/>
      <c r="H61" s="149"/>
    </row>
    <row r="62" spans="1:11" x14ac:dyDescent="0.2">
      <c r="B62" s="150"/>
      <c r="C62" s="150"/>
      <c r="D62" s="150"/>
      <c r="E62" s="150"/>
      <c r="F62" s="150"/>
      <c r="H62" s="150"/>
    </row>
    <row r="63" spans="1:11" x14ac:dyDescent="0.2">
      <c r="C63" s="105"/>
      <c r="D63" s="141"/>
      <c r="E63" s="141"/>
      <c r="F63" s="105"/>
      <c r="G63" s="151"/>
      <c r="H63" s="150"/>
      <c r="I63" s="105"/>
    </row>
    <row r="64" spans="1:11" x14ac:dyDescent="0.2">
      <c r="C64" s="152"/>
      <c r="D64" s="142"/>
      <c r="E64" s="142"/>
      <c r="F64" s="105"/>
      <c r="G64" s="151"/>
      <c r="H64" s="153"/>
      <c r="I64" s="105"/>
      <c r="J64" s="105"/>
    </row>
    <row r="65" spans="3:8" x14ac:dyDescent="0.2">
      <c r="C65" s="105">
        <f>2535163.48-C55</f>
        <v>0</v>
      </c>
      <c r="D65" s="152"/>
      <c r="E65" s="152"/>
      <c r="G65" s="105"/>
    </row>
    <row r="66" spans="3:8" x14ac:dyDescent="0.2">
      <c r="C66" s="152"/>
      <c r="F66" s="105"/>
      <c r="H66" s="150"/>
    </row>
    <row r="67" spans="3:8" x14ac:dyDescent="0.2">
      <c r="D67" s="152"/>
      <c r="E67" s="152"/>
      <c r="G67" s="152"/>
      <c r="H67" s="153"/>
    </row>
    <row r="68" spans="3:8" x14ac:dyDescent="0.2">
      <c r="D68" s="105"/>
    </row>
  </sheetData>
  <mergeCells count="8">
    <mergeCell ref="B61:C61"/>
    <mergeCell ref="F1:G1"/>
    <mergeCell ref="F2:G2"/>
    <mergeCell ref="A3:G3"/>
    <mergeCell ref="F57:G57"/>
    <mergeCell ref="A57:B57"/>
    <mergeCell ref="A56:H56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2020-04-14T12:49:17Z</cp:lastPrinted>
  <dcterms:created xsi:type="dcterms:W3CDTF">2005-02-17T12:47:23Z</dcterms:created>
  <dcterms:modified xsi:type="dcterms:W3CDTF">2020-07-02T06:22:53Z</dcterms:modified>
</cp:coreProperties>
</file>