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60"/>
  </bookViews>
  <sheets>
    <sheet name="фін план" sheetId="1" r:id="rId1"/>
    <sheet name="кап інвестиції" sheetId="2" r:id="rId2"/>
    <sheet name="кап будівництво" sheetId="3" r:id="rId3"/>
    <sheet name="залучені кошти" sheetId="4" r:id="rId4"/>
    <sheet name="трудові ресурси" sheetId="5" r:id="rId5"/>
    <sheet name="майно" sheetId="6" r:id="rId6"/>
    <sheet name="транспорт" sheetId="7" r:id="rId7"/>
    <sheet name="бізнес" sheetId="8" r:id="rId8"/>
    <sheet name="структура операц витрат за КВЕД" sheetId="10" r:id="rId9"/>
    <sheet name="ЗВІТ!" sheetId="12" r:id="rId10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2" i="1" l="1"/>
  <c r="I179" i="1" l="1"/>
  <c r="F133" i="1"/>
  <c r="E175" i="1"/>
  <c r="E176" i="1"/>
  <c r="E174" i="1"/>
  <c r="I88" i="1" l="1"/>
  <c r="G88" i="1"/>
  <c r="H88" i="1"/>
  <c r="F88" i="1"/>
  <c r="F86" i="1"/>
  <c r="F87" i="1"/>
  <c r="F89" i="1"/>
  <c r="F91" i="1"/>
  <c r="F92" i="1"/>
  <c r="F94" i="1"/>
  <c r="F95" i="1"/>
  <c r="F96" i="1"/>
  <c r="F97" i="1"/>
  <c r="F102" i="1"/>
  <c r="F99" i="1" s="1"/>
  <c r="F103" i="1"/>
  <c r="F104" i="1"/>
  <c r="F105" i="1"/>
  <c r="F106" i="1"/>
  <c r="F108" i="1"/>
  <c r="F109" i="1"/>
  <c r="F111" i="1"/>
  <c r="F112" i="1"/>
  <c r="F113" i="1"/>
  <c r="F114" i="1"/>
  <c r="F116" i="1"/>
  <c r="F118" i="1"/>
  <c r="F119" i="1"/>
  <c r="F120" i="1"/>
  <c r="F121" i="1"/>
  <c r="F122" i="1"/>
  <c r="F125" i="1"/>
  <c r="F127" i="1"/>
  <c r="F128" i="1"/>
  <c r="F129" i="1"/>
  <c r="F130" i="1"/>
  <c r="F131" i="1"/>
  <c r="H83" i="1"/>
  <c r="F78" i="1"/>
  <c r="E34" i="1"/>
  <c r="E244" i="1" l="1"/>
  <c r="E229" i="1"/>
  <c r="E220" i="1"/>
  <c r="E211" i="1"/>
  <c r="E209" i="1" s="1"/>
  <c r="E202" i="1"/>
  <c r="F34" i="1" l="1"/>
  <c r="E126" i="1"/>
  <c r="F126" i="1" s="1"/>
  <c r="F123" i="1" s="1"/>
  <c r="E107" i="1"/>
  <c r="F107" i="1" s="1"/>
  <c r="F98" i="1" s="1"/>
  <c r="E90" i="1"/>
  <c r="E137" i="1"/>
  <c r="E48" i="1"/>
  <c r="I48" i="1" s="1"/>
  <c r="E43" i="1"/>
  <c r="I43" i="1" s="1"/>
  <c r="E123" i="1"/>
  <c r="E141" i="1"/>
  <c r="E99" i="1"/>
  <c r="E74" i="1"/>
  <c r="E81" i="1"/>
  <c r="E139" i="1" s="1"/>
  <c r="H12" i="5"/>
  <c r="H10" i="5" s="1"/>
  <c r="G12" i="5"/>
  <c r="G10" i="5" s="1"/>
  <c r="J47" i="8"/>
  <c r="J48" i="8"/>
  <c r="J49" i="8"/>
  <c r="I47" i="8"/>
  <c r="I48" i="8"/>
  <c r="I49" i="8"/>
  <c r="H47" i="8"/>
  <c r="H48" i="8"/>
  <c r="H49" i="8"/>
  <c r="G47" i="8"/>
  <c r="G48" i="8"/>
  <c r="G49" i="8"/>
  <c r="F46" i="8"/>
  <c r="J46" i="8" s="1"/>
  <c r="I75" i="1"/>
  <c r="I76" i="1"/>
  <c r="I77" i="1"/>
  <c r="I79" i="1"/>
  <c r="I80" i="1"/>
  <c r="I82" i="1"/>
  <c r="I83" i="1"/>
  <c r="I84" i="1"/>
  <c r="I86" i="1"/>
  <c r="I87" i="1"/>
  <c r="I89" i="1"/>
  <c r="I90" i="1"/>
  <c r="I91" i="1"/>
  <c r="I92" i="1"/>
  <c r="I94" i="1"/>
  <c r="I95" i="1"/>
  <c r="I96" i="1"/>
  <c r="I97" i="1"/>
  <c r="I100" i="1"/>
  <c r="I102" i="1"/>
  <c r="I103" i="1"/>
  <c r="I104" i="1"/>
  <c r="I105" i="1"/>
  <c r="I106" i="1"/>
  <c r="I107" i="1"/>
  <c r="I108" i="1"/>
  <c r="I109" i="1"/>
  <c r="I111" i="1"/>
  <c r="I112" i="1"/>
  <c r="I113" i="1"/>
  <c r="I114" i="1"/>
  <c r="I116" i="1"/>
  <c r="I118" i="1"/>
  <c r="I119" i="1"/>
  <c r="I120" i="1"/>
  <c r="I121" i="1"/>
  <c r="I122" i="1"/>
  <c r="I125" i="1"/>
  <c r="I127" i="1"/>
  <c r="I128" i="1"/>
  <c r="I129" i="1"/>
  <c r="I130" i="1"/>
  <c r="I131" i="1"/>
  <c r="H75" i="1"/>
  <c r="H76" i="1"/>
  <c r="H77" i="1"/>
  <c r="H78" i="1"/>
  <c r="H79" i="1"/>
  <c r="H80" i="1"/>
  <c r="H82" i="1"/>
  <c r="H84" i="1"/>
  <c r="H86" i="1"/>
  <c r="H87" i="1"/>
  <c r="H89" i="1"/>
  <c r="H90" i="1"/>
  <c r="H91" i="1"/>
  <c r="H92" i="1"/>
  <c r="H94" i="1"/>
  <c r="H95" i="1"/>
  <c r="H96" i="1"/>
  <c r="H97" i="1"/>
  <c r="H100" i="1"/>
  <c r="H102" i="1"/>
  <c r="H103" i="1"/>
  <c r="H104" i="1"/>
  <c r="H105" i="1"/>
  <c r="H106" i="1"/>
  <c r="H107" i="1"/>
  <c r="H108" i="1"/>
  <c r="H109" i="1"/>
  <c r="H111" i="1"/>
  <c r="H112" i="1"/>
  <c r="H113" i="1"/>
  <c r="H114" i="1"/>
  <c r="H116" i="1"/>
  <c r="H118" i="1"/>
  <c r="H119" i="1"/>
  <c r="H120" i="1"/>
  <c r="H121" i="1"/>
  <c r="H122" i="1"/>
  <c r="H125" i="1"/>
  <c r="H126" i="1"/>
  <c r="H127" i="1"/>
  <c r="H128" i="1"/>
  <c r="H129" i="1"/>
  <c r="H130" i="1"/>
  <c r="H131" i="1"/>
  <c r="G75" i="1"/>
  <c r="G77" i="1"/>
  <c r="G79" i="1"/>
  <c r="G80" i="1"/>
  <c r="G82" i="1"/>
  <c r="G83" i="1"/>
  <c r="G84" i="1"/>
  <c r="G86" i="1"/>
  <c r="G87" i="1"/>
  <c r="G89" i="1"/>
  <c r="G91" i="1"/>
  <c r="G92" i="1"/>
  <c r="G94" i="1"/>
  <c r="G95" i="1"/>
  <c r="G96" i="1"/>
  <c r="G97" i="1"/>
  <c r="G102" i="1"/>
  <c r="G103" i="1"/>
  <c r="G104" i="1"/>
  <c r="G105" i="1"/>
  <c r="G106" i="1"/>
  <c r="G108" i="1"/>
  <c r="G109" i="1"/>
  <c r="G111" i="1"/>
  <c r="G112" i="1"/>
  <c r="G113" i="1"/>
  <c r="G114" i="1"/>
  <c r="G116" i="1"/>
  <c r="G118" i="1"/>
  <c r="G119" i="1"/>
  <c r="G120" i="1"/>
  <c r="G121" i="1"/>
  <c r="G122" i="1"/>
  <c r="G125" i="1"/>
  <c r="G126" i="1"/>
  <c r="G127" i="1"/>
  <c r="G128" i="1"/>
  <c r="G129" i="1"/>
  <c r="G130" i="1"/>
  <c r="G131" i="1"/>
  <c r="F75" i="1"/>
  <c r="F77" i="1"/>
  <c r="F79" i="1"/>
  <c r="F80" i="1"/>
  <c r="F82" i="1"/>
  <c r="F83" i="1"/>
  <c r="F84" i="1"/>
  <c r="I35" i="1"/>
  <c r="I36" i="1"/>
  <c r="I37" i="1"/>
  <c r="I38" i="1"/>
  <c r="I39" i="1"/>
  <c r="I40" i="1"/>
  <c r="I44" i="1"/>
  <c r="I45" i="1"/>
  <c r="I46" i="1"/>
  <c r="I47" i="1"/>
  <c r="I49" i="1"/>
  <c r="I50" i="1"/>
  <c r="I52" i="1"/>
  <c r="I54" i="1"/>
  <c r="I55" i="1"/>
  <c r="I56" i="1"/>
  <c r="I57" i="1"/>
  <c r="I58" i="1"/>
  <c r="I62" i="1"/>
  <c r="I63" i="1"/>
  <c r="I64" i="1"/>
  <c r="I65" i="1"/>
  <c r="I66" i="1"/>
  <c r="I67" i="1"/>
  <c r="I68" i="1"/>
  <c r="I69" i="1"/>
  <c r="I70" i="1"/>
  <c r="I71" i="1"/>
  <c r="H35" i="1"/>
  <c r="H36" i="1"/>
  <c r="H37" i="1"/>
  <c r="H38" i="1"/>
  <c r="H39" i="1"/>
  <c r="H40" i="1"/>
  <c r="H44" i="1"/>
  <c r="H45" i="1"/>
  <c r="H46" i="1"/>
  <c r="H47" i="1"/>
  <c r="H49" i="1"/>
  <c r="H50" i="1"/>
  <c r="H52" i="1"/>
  <c r="H54" i="1"/>
  <c r="H55" i="1"/>
  <c r="H56" i="1"/>
  <c r="H57" i="1"/>
  <c r="H58" i="1"/>
  <c r="H62" i="1"/>
  <c r="H63" i="1"/>
  <c r="H64" i="1"/>
  <c r="H65" i="1"/>
  <c r="H66" i="1"/>
  <c r="H67" i="1"/>
  <c r="H68" i="1"/>
  <c r="H69" i="1"/>
  <c r="H70" i="1"/>
  <c r="H71" i="1"/>
  <c r="G35" i="1"/>
  <c r="G36" i="1"/>
  <c r="G37" i="1"/>
  <c r="G38" i="1"/>
  <c r="G39" i="1"/>
  <c r="G40" i="1"/>
  <c r="G44" i="1"/>
  <c r="G45" i="1"/>
  <c r="G46" i="1"/>
  <c r="G47" i="1"/>
  <c r="G49" i="1"/>
  <c r="G50" i="1"/>
  <c r="G52" i="1"/>
  <c r="G54" i="1"/>
  <c r="G55" i="1"/>
  <c r="G56" i="1"/>
  <c r="G57" i="1"/>
  <c r="G58" i="1"/>
  <c r="G62" i="1"/>
  <c r="G63" i="1"/>
  <c r="G64" i="1"/>
  <c r="G65" i="1"/>
  <c r="G66" i="1"/>
  <c r="G67" i="1"/>
  <c r="G68" i="1"/>
  <c r="G69" i="1"/>
  <c r="G70" i="1"/>
  <c r="G71" i="1"/>
  <c r="F35" i="1"/>
  <c r="F36" i="1"/>
  <c r="F37" i="1"/>
  <c r="F38" i="1"/>
  <c r="F39" i="1"/>
  <c r="F40" i="1"/>
  <c r="F44" i="1"/>
  <c r="F45" i="1"/>
  <c r="F46" i="1"/>
  <c r="F47" i="1"/>
  <c r="F49" i="1"/>
  <c r="F50" i="1"/>
  <c r="F52" i="1"/>
  <c r="F54" i="1"/>
  <c r="F55" i="1"/>
  <c r="F56" i="1"/>
  <c r="F57" i="1"/>
  <c r="F58" i="1"/>
  <c r="F62" i="1"/>
  <c r="F63" i="1"/>
  <c r="F64" i="1"/>
  <c r="F65" i="1"/>
  <c r="F66" i="1"/>
  <c r="F67" i="1"/>
  <c r="F68" i="1"/>
  <c r="F69" i="1"/>
  <c r="F70" i="1"/>
  <c r="F71" i="1"/>
  <c r="E133" i="1"/>
  <c r="E51" i="1"/>
  <c r="G26" i="7"/>
  <c r="E12" i="6"/>
  <c r="E14" i="6"/>
  <c r="E16" i="6"/>
  <c r="E18" i="6"/>
  <c r="E10" i="6"/>
  <c r="C20" i="6"/>
  <c r="D20" i="6"/>
  <c r="H46" i="8" l="1"/>
  <c r="G46" i="8"/>
  <c r="I46" i="8"/>
  <c r="F74" i="1"/>
  <c r="E135" i="1"/>
  <c r="F90" i="1"/>
  <c r="G107" i="1"/>
  <c r="I126" i="1"/>
  <c r="I135" i="1" s="1"/>
  <c r="E98" i="1"/>
  <c r="E73" i="1"/>
  <c r="G90" i="1"/>
  <c r="G135" i="1" s="1"/>
  <c r="H51" i="1"/>
  <c r="F51" i="1"/>
  <c r="F43" i="1"/>
  <c r="H43" i="1"/>
  <c r="G43" i="1"/>
  <c r="E144" i="1"/>
  <c r="F48" i="1"/>
  <c r="F142" i="1"/>
  <c r="H123" i="1"/>
  <c r="I142" i="1"/>
  <c r="H81" i="1"/>
  <c r="H139" i="1" s="1"/>
  <c r="I141" i="1"/>
  <c r="I81" i="1"/>
  <c r="I139" i="1" s="1"/>
  <c r="G142" i="1"/>
  <c r="G141" i="1"/>
  <c r="G51" i="1"/>
  <c r="H142" i="1"/>
  <c r="G48" i="1"/>
  <c r="H133" i="1"/>
  <c r="I133" i="1"/>
  <c r="F141" i="1"/>
  <c r="H48" i="1"/>
  <c r="F81" i="1"/>
  <c r="F139" i="1" s="1"/>
  <c r="G81" i="1"/>
  <c r="G139" i="1" s="1"/>
  <c r="I51" i="1"/>
  <c r="E42" i="1"/>
  <c r="F42" i="1" s="1"/>
  <c r="E41" i="1"/>
  <c r="I34" i="1"/>
  <c r="G34" i="1"/>
  <c r="E20" i="6"/>
  <c r="F135" i="1"/>
  <c r="G123" i="1"/>
  <c r="I123" i="1"/>
  <c r="H135" i="1"/>
  <c r="G133" i="1"/>
  <c r="G99" i="1"/>
  <c r="I99" i="1"/>
  <c r="H99" i="1"/>
  <c r="H98" i="1" s="1"/>
  <c r="F137" i="1"/>
  <c r="H74" i="1"/>
  <c r="H73" i="1" s="1"/>
  <c r="I74" i="1"/>
  <c r="I73" i="1" s="1"/>
  <c r="G74" i="1"/>
  <c r="H141" i="1"/>
  <c r="H34" i="1"/>
  <c r="G73" i="1" l="1"/>
  <c r="G175" i="1" s="1"/>
  <c r="G98" i="1"/>
  <c r="I137" i="1"/>
  <c r="F174" i="1"/>
  <c r="H42" i="1"/>
  <c r="H174" i="1" s="1"/>
  <c r="G42" i="1"/>
  <c r="G174" i="1" s="1"/>
  <c r="I144" i="1"/>
  <c r="I98" i="1"/>
  <c r="I175" i="1" s="1"/>
  <c r="I42" i="1"/>
  <c r="I174" i="1" s="1"/>
  <c r="G137" i="1"/>
  <c r="G144" i="1" s="1"/>
  <c r="E182" i="1"/>
  <c r="E183" i="1" s="1"/>
  <c r="E185" i="1" s="1"/>
  <c r="E186" i="1" s="1"/>
  <c r="E179" i="1"/>
  <c r="E180" i="1" s="1"/>
  <c r="I41" i="1"/>
  <c r="G41" i="1"/>
  <c r="F41" i="1"/>
  <c r="H41" i="1"/>
  <c r="F144" i="1"/>
  <c r="H137" i="1"/>
  <c r="H144" i="1" s="1"/>
  <c r="H175" i="1"/>
  <c r="F73" i="1"/>
  <c r="F175" i="1" s="1"/>
  <c r="F182" i="1" s="1"/>
  <c r="F183" i="1" s="1"/>
  <c r="F185" i="1" s="1"/>
  <c r="F186" i="1" s="1"/>
  <c r="H176" i="1"/>
  <c r="H179" i="1" s="1"/>
  <c r="H180" i="1" s="1"/>
  <c r="G176" i="1"/>
  <c r="G179" i="1" s="1"/>
  <c r="G180" i="1" s="1"/>
  <c r="H182" i="1" l="1"/>
  <c r="H183" i="1" s="1"/>
  <c r="H185" i="1" s="1"/>
  <c r="H186" i="1" s="1"/>
  <c r="I176" i="1"/>
  <c r="G182" i="1"/>
  <c r="I182" i="1"/>
  <c r="I180" i="1"/>
  <c r="F176" i="1"/>
  <c r="F179" i="1" s="1"/>
  <c r="F180" i="1" s="1"/>
  <c r="G183" i="1"/>
  <c r="G185" i="1" s="1"/>
  <c r="G186" i="1" l="1"/>
  <c r="I183" i="1"/>
  <c r="I185" i="1" s="1"/>
  <c r="I186" i="1"/>
</calcChain>
</file>

<file path=xl/sharedStrings.xml><?xml version="1.0" encoding="utf-8"?>
<sst xmlns="http://schemas.openxmlformats.org/spreadsheetml/2006/main" count="1092" uniqueCount="545">
  <si>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</si>
  <si>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</si>
  <si>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</si>
  <si>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</si>
  <si>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</si>
  <si>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</si>
  <si>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</si>
  <si>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</si>
  <si>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</si>
  <si>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</si>
  <si>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</si>
  <si>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</si>
  <si>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</si>
  <si>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</si>
  <si>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</si>
  <si>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</si>
  <si>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</si>
  <si>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</si>
  <si>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Стандарти звітності П(с)БОУ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</si>
  <si>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</si>
  <si>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</si>
  <si>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</si>
  <si>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</si>
  <si>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</si>
  <si>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</si>
  <si>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</si>
  <si>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</si>
  <si>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</si>
  <si>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</si>
  <si>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</si>
  <si>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</si>
  <si>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</si>
  <si>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</si>
  <si>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I. Формування фінансових результатів</t>
  </si>
  <si>
    <t>І.І. Доходи</t>
  </si>
  <si>
    <t>Дохід з державного (обласного) бюджету за цільовими програмами, в т.ч.:</t>
  </si>
  <si>
    <t>…</t>
  </si>
  <si>
    <t>Дохід з місцевого бюджету за цільовими програмами, в т.ч.: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</si>
  <si>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</si>
  <si>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</si>
  <si>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</si>
  <si>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>надходження коштів як компенсація орендарем комунальних послуг</t>
  </si>
  <si>
    <t>дохід від одержаних грантів та субсідій</t>
  </si>
  <si>
    <t>благодійні внески від громадян та організацій тощо</t>
  </si>
  <si>
    <t xml:space="preserve">інші доходи </t>
  </si>
  <si>
    <t>відшкодування збитків від надзвичайних ситуацій, стихійного лиха, пожеж, техногенних аварій тощо</t>
  </si>
  <si>
    <t>І.ІІ. Видатки</t>
  </si>
  <si>
    <t>Собівартість реалізованої продукції (товарів, робіт, послуг), у тому числі: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</si>
  <si>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</si>
  <si>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</si>
  <si>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</si>
  <si>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</si>
  <si>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</si>
  <si>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</si>
  <si>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теплопостачання</t>
  </si>
  <si>
    <t>Оплата послуг (крім комунальних)</t>
  </si>
  <si>
    <t>Витрати на оплату праці</t>
  </si>
  <si>
    <t>Відрахування на соціальні заходи</t>
  </si>
  <si>
    <t>Витрати на відрядження</t>
  </si>
  <si>
    <t>Витрати, що здійснюються для підтримки обєкта в робочому стані (проведення ремонту, технічного огляду, нагляду, обслуговування тощо)</t>
  </si>
  <si>
    <t>Амортизація</t>
  </si>
  <si>
    <t>Інші витрати, в т.ч.:</t>
  </si>
  <si>
    <t>Адміністративні витрати, в т.ч.:</t>
  </si>
  <si>
    <t>Витрати на товари, заходи, в т.ч.:</t>
  </si>
  <si>
    <t>сума рядків 1311,1312-1316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</si>
  <si>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</si>
  <si>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</si>
  <si>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</si>
  <si>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обслуговування орг. техніки</t>
  </si>
  <si>
    <t>Витрати на страхові та рєестраційні послуги</t>
  </si>
  <si>
    <t>Витрати на аудіторські послуги</t>
  </si>
  <si>
    <t>Консультаційні та інформаційні послуги</t>
  </si>
  <si>
    <t>Юридичні та нотариальні послуги</t>
  </si>
  <si>
    <t>Витрати на ремонт та запасні частини до транспортних засобів</t>
  </si>
  <si>
    <t>Витрати на комунальні послуги та енергоносії</t>
  </si>
  <si>
    <t>Витрати на охорону праці та навчання працівників</t>
  </si>
  <si>
    <t>Інші адміністративні витрати, в т.ч.:</t>
  </si>
  <si>
    <t>Інші витрати від операційної діяльності, в т.ч.:</t>
  </si>
  <si>
    <t>Витрати на збут, в т.ч.:</t>
  </si>
  <si>
    <t>сума рядків 1510-1550</t>
  </si>
  <si>
    <t>Матеріальні затрати</t>
  </si>
  <si>
    <t>Інші операційні витрати, в т.ч.:</t>
  </si>
  <si>
    <t>витрати на рекламу, гарантійний ремонт (обслуговування) тощо</t>
  </si>
  <si>
    <t>Інші фінансові витрати, усього, у тому числі (розшифрувати):</t>
  </si>
  <si>
    <t>ІІ. Елементи операційних витрат</t>
  </si>
  <si>
    <t>Витрати на оплату праці, в т.ч.:</t>
  </si>
  <si>
    <t>у т.ч. за рахунок місцевого бюджету</t>
  </si>
  <si>
    <t>Інші операційні витрати</t>
  </si>
  <si>
    <t>РАЗОМ (сума рядків 2000,2010,2020,2030,2040,2050)</t>
  </si>
  <si>
    <t>ІІІ. Інвестиційна діяльність</t>
  </si>
  <si>
    <t>Доходи від інвестиційної діяльності, у т.ч.:</t>
  </si>
  <si>
    <t>сума рядків 3001,3002</t>
  </si>
  <si>
    <t>доходи з місцевого бюджету цільового фінансування по капітальних видатках</t>
  </si>
  <si>
    <t>дохід з інших джерел по капітальних видатках</t>
  </si>
  <si>
    <t>Капітальні інвестиції, усього, у тому числі:</t>
  </si>
  <si>
    <t>сума рядків 3110, 3120, 3130, 3140, 3150, 3160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</si>
  <si>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</si>
  <si>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</si>
  <si>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</si>
  <si>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</si>
  <si>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</si>
  <si>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</si>
  <si>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</si>
  <si>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</si>
  <si>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>сума рядків 4001-4003, 4010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</si>
  <si>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</si>
  <si>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</si>
  <si>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</si>
  <si>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</si>
  <si>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</si>
  <si>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сума рядків 4021-4023, 4030</t>
  </si>
  <si>
    <t>Інші витрати (розшифрувати)</t>
  </si>
  <si>
    <t>V. Фінансовий результат діяльності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</si>
  <si>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</si>
  <si>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</si>
  <si>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</si>
  <si>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</si>
  <si>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>на 1.01</t>
  </si>
  <si>
    <t>на 1.04</t>
  </si>
  <si>
    <t>на 1.07</t>
  </si>
  <si>
    <t>на 1.10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</si>
  <si>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</si>
  <si>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Витрати на оплату праці (грн.), усього, в тому числі:</t>
  </si>
  <si>
    <t xml:space="preserve">Середньомісячні витрати на оплату праці
одного працівника (грн), усього, у тому числі:
</t>
  </si>
  <si>
    <t>Заборгованість перед працівниками за заробітною платою</t>
  </si>
  <si>
    <t>Сплата податків, зборів та інших обов’язкових платежів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</si>
  <si>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</si>
  <si>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</si>
  <si>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</si>
  <si>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</si>
  <si>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Відомості про заборгованість</t>
  </si>
  <si>
    <t>Дебіторська заборгованість</t>
  </si>
  <si>
    <t>Кредиторська заборгованість</t>
  </si>
  <si>
    <t>Вартість основних засобів</t>
  </si>
  <si>
    <t>______________________</t>
  </si>
  <si>
    <t xml:space="preserve">                                (посада)</t>
  </si>
  <si>
    <t xml:space="preserve">         (Власне ім'я, ПРІЗВИЩЕ)    </t>
  </si>
  <si>
    <t>Виконавець</t>
  </si>
  <si>
    <t>Джерела капітальних інвестицій</t>
  </si>
  <si>
    <t>тис.грн. (без ПДВ)</t>
  </si>
  <si>
    <t>№ з/п</t>
  </si>
  <si>
    <t>Найменування об'єкта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</si>
  <si>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</si>
  <si>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</si>
  <si>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</si>
  <si>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</si>
  <si>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</si>
  <si>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рік</t>
  </si>
  <si>
    <t>у тому числі за кварталами</t>
  </si>
  <si>
    <t>І</t>
  </si>
  <si>
    <t>ІІ</t>
  </si>
  <si>
    <t>ІІІ</t>
  </si>
  <si>
    <t>ІV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</si>
  <si>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</si>
  <si>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</si>
  <si>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</si>
  <si>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</si>
  <si>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</si>
  <si>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         (посада)</t>
  </si>
  <si>
    <t xml:space="preserve">                    (підпис)</t>
  </si>
  <si>
    <t>Таблиця 2</t>
  </si>
  <si>
    <t>Капітальне будівництво</t>
  </si>
  <si>
    <t>(рядок 3110 Фінансового плану)</t>
  </si>
  <si>
    <t>тис.грн., без ПДВ</t>
  </si>
  <si>
    <t>Найменування обєкта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</si>
  <si>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</si>
  <si>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</si>
  <si>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</si>
  <si>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</si>
  <si>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</si>
  <si>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</si>
  <si>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</si>
  <si>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</si>
  <si>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</si>
  <si>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</si>
  <si>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</si>
  <si>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</si>
  <si>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</si>
  <si>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Таблиця 3</t>
  </si>
  <si>
    <t>Інформація щодо отримання та повернення залучених коштів</t>
  </si>
  <si>
    <t>грн.</t>
  </si>
  <si>
    <t>Зобов'язання</t>
  </si>
  <si>
    <t>Заборгованість за кредитами на початок ________ року</t>
  </si>
  <si>
    <t>План із залучення коштів</t>
  </si>
  <si>
    <t>План з повернення коштів</t>
  </si>
  <si>
    <t>Заборгованість за кредитами на кінець ________ року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</si>
  <si>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</si>
  <si>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</si>
  <si>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</si>
  <si>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</si>
  <si>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</si>
  <si>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Сума основного боргу</t>
  </si>
  <si>
    <t>відсотки нараховані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</si>
  <si>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</si>
  <si>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</si>
  <si>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</si>
  <si>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Назва показника</t>
  </si>
  <si>
    <t>Плановий рік (всього)</t>
  </si>
  <si>
    <t>у тому числі</t>
  </si>
  <si>
    <t>всього</t>
  </si>
  <si>
    <t>в т.ч. адмінперсонал</t>
  </si>
  <si>
    <t>Облікова  кількість штатних працівників*</t>
  </si>
  <si>
    <t>Середня кількість штатних працівників за звітний період*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</si>
  <si>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</si>
  <si>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</si>
  <si>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</si>
  <si>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</si>
  <si>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</si>
  <si>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</si>
  <si>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</si>
  <si>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</si>
  <si>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</si>
  <si>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</si>
  <si>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</si>
  <si>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</si>
  <si>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</si>
  <si>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</si>
  <si>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</si>
  <si>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</si>
  <si>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</si>
  <si>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</si>
  <si>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інші заохочувальні та компенсаційні виплати (за вислугу років, за підсумками роботи за рік, тощо)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</si>
  <si>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</si>
  <si>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</si>
  <si>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</si>
  <si>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</si>
  <si>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 xml:space="preserve">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</si>
  <si>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Таблиця 5</t>
  </si>
  <si>
    <t>Відомості про майно</t>
  </si>
  <si>
    <t>Назва майна</t>
  </si>
  <si>
    <t>Місце знаходження</t>
  </si>
  <si>
    <t>Сума нарахованого зносу (тис.грн.)</t>
  </si>
  <si>
    <t xml:space="preserve">Фактичний стан майна 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</si>
  <si>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</si>
  <si>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</si>
  <si>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</si>
  <si>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</si>
  <si>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</si>
  <si>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</si>
  <si>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</si>
  <si>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</si>
  <si>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6</t>
  </si>
  <si>
    <t>Транспортні витрати</t>
  </si>
  <si>
    <t xml:space="preserve">Витрати, повязані з використанням власних службових автомобілів </t>
  </si>
  <si>
    <t>Марка</t>
  </si>
  <si>
    <t>Рік придбання</t>
  </si>
  <si>
    <t>Мета використання</t>
  </si>
  <si>
    <t>Витрати, усього</t>
  </si>
  <si>
    <t>Плановий рік до плану поточного року, %</t>
  </si>
  <si>
    <t>Плановий рік до факту минулого року, %</t>
  </si>
  <si>
    <t>факт минулого року</t>
  </si>
  <si>
    <t>плановий рік</t>
  </si>
  <si>
    <t>Витрати на оренду службових автомобілів</t>
  </si>
  <si>
    <t>Договір</t>
  </si>
  <si>
    <t>Дата початку оренди</t>
  </si>
  <si>
    <t>Вид діяльності 1</t>
  </si>
  <si>
    <t>Вид діяльності 2</t>
  </si>
  <si>
    <t>Разом: 100%</t>
  </si>
  <si>
    <t>на зміцнення матеріально-технічної бази підприємства</t>
  </si>
  <si>
    <t>на покращення якості послуг</t>
  </si>
  <si>
    <t>виконання зобов’язань по виплаті заробітної плати</t>
  </si>
  <si>
    <t>оплата податків та зборів, за спожиті енергоносії, тощо</t>
  </si>
  <si>
    <t>придбання матеріалів, запасних частин, оплата робіт, послуг для стабільної роботи підприємств та підготовки їх до роботи в осінньо-зимовий період, тощо</t>
  </si>
  <si>
    <t>подолання наслідків стихії, надзвичайних ситуацій та аварій</t>
  </si>
  <si>
    <t>вивезення твердих побутових відходів</t>
  </si>
  <si>
    <t>за програмою «Внески до статутного 
капіталу комунальних підприємств 
П’ятихатської міської ради 
на 2021-2025 роки»
, в т.ч.:</t>
  </si>
  <si>
    <t>надання ритуальних послуг</t>
  </si>
  <si>
    <t>послуги з водопостачання</t>
  </si>
  <si>
    <t>послуги з водовідведення</t>
  </si>
  <si>
    <t>управління багатоквартирними будинками</t>
  </si>
  <si>
    <t>надання інших послуг (послуги автотранспорту, виконання інших робіт)</t>
  </si>
  <si>
    <t>за окремим видом діяльності, згідно КВЕД</t>
  </si>
  <si>
    <t>Витрати на матеріали та сировину, в т.ч.:</t>
  </si>
  <si>
    <t xml:space="preserve">витрати на сировину і основні матеріали </t>
  </si>
  <si>
    <t xml:space="preserve">за програмою Розвитку благоустрою населених пунктів П’ятихатської міської ради на 2021 - 2025 роки, в т.ч.:
</t>
  </si>
  <si>
    <t>на проведення заходів з комплексного благоустрою населених пунктів</t>
  </si>
  <si>
    <t>за Комплексною Програмою соціального захисту населення П’ятихатської міської ради на 2021 – 2025 роки, в т.ч.:</t>
  </si>
  <si>
    <t>поховання померлих одиноких громадян</t>
  </si>
  <si>
    <t>відрахування до профспілки</t>
  </si>
  <si>
    <t>Організаційно-технічні послуги</t>
  </si>
  <si>
    <t>1461…</t>
  </si>
  <si>
    <t>обладнання та устаткування</t>
  </si>
  <si>
    <t xml:space="preserve">запасні частини </t>
  </si>
  <si>
    <t>плата за розрахунково-касове обслуговування (інші послуги банків), штрафи, пені, неустойки тощо</t>
  </si>
  <si>
    <t>Фінансовий результат від операційної діяльності</t>
  </si>
  <si>
    <t>Фінансовий результат від звичайної діяльності до оподаткування</t>
  </si>
  <si>
    <t>Усього витрат (сума рядків 1100, 1300, 1500, 1600, 1700, 1800, 3100, 4020)</t>
  </si>
  <si>
    <t>VІ. Розподіл чистого прибутку</t>
  </si>
  <si>
    <t>Відрахування частини прибутку (доходу) до бюджету</t>
  </si>
  <si>
    <t>Залишок нерозподіленого прибутку (непокритого збитку) на початок звітного періоду</t>
  </si>
  <si>
    <t>Розвиток виробництва</t>
  </si>
  <si>
    <t>у тому числі за основними видами діяльності згідно з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</si>
  <si>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</si>
  <si>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</si>
  <si>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</si>
  <si>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</si>
  <si>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>на розвиток виробництва (виробничі інвестиції), інше використання прибутку тощо</t>
  </si>
  <si>
    <t>загальновиробничий персонал</t>
  </si>
  <si>
    <t>адміністративно-управлінський персонал, в т.ч.:</t>
  </si>
  <si>
    <t>керівник підприємства за контрактом</t>
  </si>
  <si>
    <t>професіонали</t>
  </si>
  <si>
    <t>керівники</t>
  </si>
  <si>
    <t xml:space="preserve">фахівці </t>
  </si>
  <si>
    <t>технічні службовці</t>
  </si>
  <si>
    <t>робочі основного фонду</t>
  </si>
  <si>
    <t>7002/1</t>
  </si>
  <si>
    <t>7002/2</t>
  </si>
  <si>
    <t>7002/3</t>
  </si>
  <si>
    <t>7002/4</t>
  </si>
  <si>
    <t>7012/1</t>
  </si>
  <si>
    <t>7012/2</t>
  </si>
  <si>
    <t>7012/3</t>
  </si>
  <si>
    <t>7012/4</t>
  </si>
  <si>
    <t>7022/1</t>
  </si>
  <si>
    <t>7022/2</t>
  </si>
  <si>
    <t>7022/3</t>
  </si>
  <si>
    <t>7022/4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</si>
  <si>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</si>
  <si>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</si>
  <si>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</si>
  <si>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</si>
  <si>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</si>
  <si>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 xml:space="preserve">Інші податки </t>
  </si>
  <si>
    <t>Сплата поточних податків та обов’язкових платежів до бюджету, у т.ч.:</t>
  </si>
  <si>
    <t>погашення реструктуризованих та відстрочених сум, що підлягають сплаті у поточному році:</t>
  </si>
  <si>
    <t>до бюджету</t>
  </si>
  <si>
    <t>до державних цільових фондів</t>
  </si>
  <si>
    <t>неустойки (штрафи, пені)</t>
  </si>
  <si>
    <t>Погашення податкової заборгованості, у т.ч.:</t>
  </si>
  <si>
    <t>внески до фондів соціального страхування</t>
  </si>
  <si>
    <t xml:space="preserve">інші платежі </t>
  </si>
  <si>
    <t>Внески до державних цільових фондів, у т.ч.:</t>
  </si>
  <si>
    <t>Інші обов’язкові платежі, у т.ч.:</t>
  </si>
  <si>
    <t>місцеві податки та збори, в т.ч.:</t>
  </si>
  <si>
    <t>7071/1</t>
  </si>
  <si>
    <t>7071/2</t>
  </si>
  <si>
    <t>7071/3</t>
  </si>
  <si>
    <t>7071/4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</si>
  <si>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</si>
  <si>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Види діяльності  (вказати всі види діяльності)</t>
  </si>
  <si>
    <t>Питома вага в загальному обсязі реалізації товарів, робіт, послуг, %</t>
  </si>
  <si>
    <t>ЗВІТ ПРО ВИКОНАННЯ ФІНАНСОВОГО ПЛАНУ</t>
  </si>
  <si>
    <t>(назва підприємства)</t>
  </si>
  <si>
    <t>за ____________ 20__ року</t>
  </si>
  <si>
    <t>Показники </t>
  </si>
  <si>
    <t>Код рядка</t>
  </si>
  <si>
    <t>Звітний період (___________ 20__ року)</t>
  </si>
  <si>
    <t>Звітний період наростаючим підсумком з початку року</t>
  </si>
  <si>
    <t>план</t>
  </si>
  <si>
    <t>факт</t>
  </si>
  <si>
    <t>відхилення, +/-            (ст.4 - ст.3)</t>
  </si>
  <si>
    <t>відхилення, %  (ст.4/ст.3)х100</t>
  </si>
  <si>
    <t>відхилення, +/-            (ст.8 - ст.7)</t>
  </si>
  <si>
    <t>відхилення, %  (ст.8/ст.7)х100</t>
  </si>
  <si>
    <t>1 </t>
  </si>
  <si>
    <t>2 </t>
  </si>
  <si>
    <t>І. Формування фінансових результатів</t>
  </si>
  <si>
    <t>І.І.Доходи</t>
  </si>
  <si>
    <t>х</t>
  </si>
  <si>
    <t>у загальних доходах</t>
  </si>
  <si>
    <t>у загальних видатках</t>
  </si>
  <si>
    <t xml:space="preserve">Інформація про бізнес підприємства </t>
  </si>
  <si>
    <t>Таблиця 7</t>
  </si>
  <si>
    <t>Структура операційних витрат з реалізованої продукції (робіт, послуг) за основними видами економічної діяльності</t>
  </si>
  <si>
    <t>Вид діяльності</t>
  </si>
  <si>
    <t>за рахунок власних коштів</t>
  </si>
  <si>
    <t>за рахунок місцевого бюджету</t>
  </si>
  <si>
    <t>За елементами витрат</t>
  </si>
  <si>
    <t>Відрахування на соціальні заходи, в т.ч.:</t>
  </si>
  <si>
    <t>Матеріальні затрати, в т.ч.:</t>
  </si>
  <si>
    <t>тис.грн. (0,000)</t>
  </si>
  <si>
    <t>Таблиця 8</t>
  </si>
  <si>
    <t>(підпис)</t>
  </si>
  <si>
    <t>Затверджений</t>
  </si>
  <si>
    <t>Факт __________ року</t>
  </si>
  <si>
    <t>Уточнений фінансовий план __________ року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</si>
  <si>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</si>
  <si>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Податок на додану вартість</t>
  </si>
  <si>
    <t>Чистий дохід (виручка) від реалізації продукції (товарів, робіт, послуг) без ПДВ, в т.ч.:</t>
  </si>
  <si>
    <t>Ддохід (виручка) від реалізації продукції (товарів, робіт, послуг), в т.ч.:</t>
  </si>
  <si>
    <t>шини, акумулятори</t>
  </si>
  <si>
    <t>Витрати на культурно-масові заходи</t>
  </si>
  <si>
    <t>1441…</t>
  </si>
  <si>
    <t>Факт ___________ року</t>
  </si>
  <si>
    <t>Уточнений фінансовий план _________ року</t>
  </si>
  <si>
    <t>факт ________ року</t>
  </si>
  <si>
    <t>уточнений фінансовий план _________ року</t>
  </si>
  <si>
    <t>Показники</t>
  </si>
  <si>
    <t>Одиниця вимиру</t>
  </si>
  <si>
    <t>І  кв.</t>
  </si>
  <si>
    <t>ІІ  кв.</t>
  </si>
  <si>
    <t>ІІІ  кв.</t>
  </si>
  <si>
    <t>ІV кв.</t>
  </si>
  <si>
    <t>Підйом води насосними станціями (І підйом)</t>
  </si>
  <si>
    <t>Технологічні витрати і витрати у водопровідних мережах</t>
  </si>
  <si>
    <t>Реалізація води</t>
  </si>
  <si>
    <t>тис.м.куб.</t>
  </si>
  <si>
    <t>%</t>
  </si>
  <si>
    <t>Пропущено стоків через очісні споруди</t>
  </si>
  <si>
    <t>Прийом стоків</t>
  </si>
  <si>
    <t>по водопостачанню</t>
  </si>
  <si>
    <t>по водовідведенню</t>
  </si>
  <si>
    <t>Вивіз твердих побутових відходів, в т.ч.:</t>
  </si>
  <si>
    <t>населення</t>
  </si>
  <si>
    <t>бюджетні установи</t>
  </si>
  <si>
    <t>інші споживачи</t>
  </si>
  <si>
    <t>Ритуальні послуги, в т.ч.:</t>
  </si>
  <si>
    <t>Ритуальна служба</t>
  </si>
  <si>
    <t>поховань</t>
  </si>
  <si>
    <t>інші субєкти господарювання за договорами (розшифрувати) ….</t>
  </si>
  <si>
    <t>у сфері поводження з ТПВ</t>
  </si>
  <si>
    <t>Розрахунок обсягів надання послуг підприємств водопровідно-каналізаційного господарства</t>
  </si>
  <si>
    <t>Розрахунок обсягів надання послуг підприємств житлово-комунального господарства</t>
  </si>
  <si>
    <t>Таблиця 9</t>
  </si>
  <si>
    <t>Таблиця 10</t>
  </si>
  <si>
    <t>Таблиця 11</t>
  </si>
  <si>
    <t>Таблиця 12</t>
  </si>
  <si>
    <t>доставка померлих одиноких громадян</t>
  </si>
  <si>
    <t>господарчі товари та інвентар</t>
  </si>
  <si>
    <t>витрати на придбання спец.одягу та ЗІЗ</t>
  </si>
  <si>
    <t>витрати на паливо-мастильні матеріали</t>
  </si>
  <si>
    <t>витрати за вивіз ТПВ, нечистот</t>
  </si>
  <si>
    <t>витрати на канцтовари, офісне приладдя та устаткування</t>
  </si>
  <si>
    <t>Витрати на підвищення кваліфікації та перепідготовку кадрів</t>
  </si>
  <si>
    <t>1041/1</t>
  </si>
  <si>
    <t>1041/2</t>
  </si>
  <si>
    <t>1041/3</t>
  </si>
  <si>
    <t>1041/4</t>
  </si>
  <si>
    <t>1041/5</t>
  </si>
  <si>
    <t>1041/6</t>
  </si>
  <si>
    <t>1042/1</t>
  </si>
  <si>
    <t>1042/2</t>
  </si>
  <si>
    <t>1043/1</t>
  </si>
  <si>
    <t>1043/2</t>
  </si>
  <si>
    <t>сума рядків 1001,1002,1003,1004,1005,1006</t>
  </si>
  <si>
    <t>сума рядків 1021,1022,1023,1024,1025,1026</t>
  </si>
  <si>
    <t>сума рядків 1041,1042, 1043</t>
  </si>
  <si>
    <t>сума рядків 1051-1056</t>
  </si>
  <si>
    <t>1211…</t>
  </si>
  <si>
    <t>сума рядків 1110,1120,1130-1210</t>
  </si>
  <si>
    <t>сума рядків 1111-1116</t>
  </si>
  <si>
    <t>сума рядків 1121-1126</t>
  </si>
  <si>
    <t>сума рядків 1310,1320-1440,1450,1460</t>
  </si>
  <si>
    <t>сума рядків 1140, 1320, 1520</t>
  </si>
  <si>
    <t>сума рядків 1150, 1330, 1530</t>
  </si>
  <si>
    <t>сума рядків 1110, 1311, 1510</t>
  </si>
  <si>
    <t>сума рядків 1120, 1410</t>
  </si>
  <si>
    <t>сума рядків 1200, 1450, 1540</t>
  </si>
  <si>
    <t>сума рядків 1210, 1460, 1550, 1600, 1700</t>
  </si>
  <si>
    <t>5000-5010</t>
  </si>
  <si>
    <t>Усього доходів (сума рядків 1020, 1030, 1040, 1050, 3000, 4000)</t>
  </si>
  <si>
    <t>Валовий прибуток (збиток)</t>
  </si>
  <si>
    <t>Податок на прибуток</t>
  </si>
  <si>
    <t>5040-5050</t>
  </si>
  <si>
    <t>VІІ. Додаткова інформація</t>
  </si>
  <si>
    <t>VІІІ. Коефіцієнтний аналіз</t>
  </si>
  <si>
    <t>Додаток 2.9.</t>
  </si>
  <si>
    <t>витрати на культурно-масові заходи</t>
  </si>
  <si>
    <t>Таблиця 13</t>
  </si>
  <si>
    <t>Залишок коштів на початок періоду</t>
  </si>
  <si>
    <t>Залишок коштів на кінець періоду</t>
  </si>
  <si>
    <t>Інші витрати на збут, в т.ч.:</t>
  </si>
  <si>
    <t>Інші операційні  витрати, усього, у тому числі (розшифрувати):</t>
  </si>
  <si>
    <t>Інші операційні витрати, усього, у тому числі (розшифрувати):</t>
  </si>
  <si>
    <t>(1020+1040+1050)-1100</t>
  </si>
  <si>
    <t>5020-1300-1500-1600</t>
  </si>
  <si>
    <t>Додаток 2 до Порядку</t>
  </si>
  <si>
    <t>Факт ____ року</t>
  </si>
  <si>
    <t>рядок</t>
  </si>
  <si>
    <t>Питома вага доходу з місцевого бюджету у загальних доходах підприємства (%),  (рядок 1040/рядок 5000)х100</t>
  </si>
  <si>
    <t>Питома вага комунальних витрат у загальних видатках підприємства (%),  ((рядок 1120+1410)/рядок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</si>
  <si>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</si>
  <si>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 ((рядок 2000+2010)/рядок 5010))х100</t>
  </si>
  <si>
    <t>Боярськоїї міської ради</t>
  </si>
  <si>
    <t xml:space="preserve">Рішення виконавчого комітету </t>
  </si>
  <si>
    <t>"ПОГОДЖЕНО"</t>
  </si>
  <si>
    <t>Управління фінансів</t>
  </si>
  <si>
    <t>Боярської міської ради</t>
  </si>
  <si>
    <t>від ____________року №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</si>
  <si>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</si>
  <si>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</si>
  <si>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</si>
  <si>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від ___________________ року №</t>
  </si>
  <si>
    <t xml:space="preserve">тис. грн. </t>
  </si>
  <si>
    <t>Керуючий справами виконавчого комітету</t>
  </si>
  <si>
    <t>Г.Саламатіна</t>
  </si>
  <si>
    <t xml:space="preserve">                                                   ВИКОРИСТАННЯ ТРУДОВИХ РЕСУРСІВ                                                             Таблиця 4</t>
  </si>
  <si>
    <t xml:space="preserve">                                                                        (рядок 3100 Фінансового плану)                                                                         Таблиця 1</t>
  </si>
  <si>
    <t>Середньооблікова к-ть штатних працівників</t>
  </si>
  <si>
    <t>Уточнений фінансовий план ____ року</t>
  </si>
  <si>
    <t>с.Тарасівка</t>
  </si>
  <si>
    <t>задовільний</t>
  </si>
  <si>
    <t>Автомобіль вакуумний КО-503В-12 на базі МАЗ -5340С2 з поворотним відвалом</t>
  </si>
  <si>
    <t>Автомобіль FIAT FIORINO COMBI</t>
  </si>
  <si>
    <t>Автомобіль MITSUBISHI OUTLENDER</t>
  </si>
  <si>
    <t>Автомобіль ВАЗ 2105</t>
  </si>
  <si>
    <t>ГАЗ-ГАРЗ (моделі) 3307-СС</t>
  </si>
  <si>
    <t>Сміттєвоз із заднім завантаженням та поворотнім відвалом СБМ-302/1 на базі МАЗ-4381121</t>
  </si>
  <si>
    <t>Сміттєвоз СБМ 301/4 на базі МАЗ-4371N2</t>
  </si>
  <si>
    <t xml:space="preserve">Сміттєвоз MINI 12-10 MZ </t>
  </si>
  <si>
    <t>Сміттєвоз з заднім завантаженням СБМ303/1 на шасі МАЗ 4571</t>
  </si>
  <si>
    <t xml:space="preserve">Сміттєвоз з боковим завантаженням СБМ 302/2 на шасі МАЗ 4571 </t>
  </si>
  <si>
    <t>Машина вакуумна КО 503В/34</t>
  </si>
  <si>
    <t xml:space="preserve">Службові поїзки </t>
  </si>
  <si>
    <t>Вивіз рідких робутових відходів</t>
  </si>
  <si>
    <t xml:space="preserve">Вивіз відходів </t>
  </si>
  <si>
    <t>Сміттєвоз МАЗ-533702, ко-449-33</t>
  </si>
  <si>
    <t xml:space="preserve">LOVOL 454 </t>
  </si>
  <si>
    <t>TEREX TLB840 20690AI</t>
  </si>
  <si>
    <t>-</t>
  </si>
  <si>
    <t>Придбання талонів</t>
  </si>
  <si>
    <t>Вивезення відходів</t>
  </si>
  <si>
    <t>Комунальне підприємство "Громада" Боярської міської ради</t>
  </si>
  <si>
    <t>Комунальне підприємство</t>
  </si>
  <si>
    <t>Тарасівка</t>
  </si>
  <si>
    <t>36577564</t>
  </si>
  <si>
    <t>Боярська міська рада</t>
  </si>
  <si>
    <t>38.11.</t>
  </si>
  <si>
    <t>комунальна</t>
  </si>
  <si>
    <t>с.Тарасівка, вул.Шкільна, 1, кв.49</t>
  </si>
  <si>
    <t>Віктор ТИЩЕНКО</t>
  </si>
  <si>
    <t>за програмою «Внески до статутного 
капіталу комунальних підприємств 
Боярської міської ради», в т.ч.:</t>
  </si>
  <si>
    <t>Програми ліквідації несанкціонованих сміттєзвалищ та поводження з побутовими відходами Боярської міської територіальної громади</t>
  </si>
  <si>
    <t>за Комплексною Програмою соціального захисту населення Боярської міської ради, в т.ч.:</t>
  </si>
  <si>
    <t>ФІНАНСОВИЙ ПЛАН ПІДПРИЄМСТВА НА 2024 рік</t>
  </si>
  <si>
    <t>на 2024 рік</t>
  </si>
  <si>
    <t>Автомобіль VOLVO</t>
  </si>
  <si>
    <t>Інші послуги</t>
  </si>
  <si>
    <t>т</t>
  </si>
  <si>
    <t xml:space="preserve">утримання та розвиток автомобільних доріг та дорожньої інфраструктури за рахунок коштів місцевого бюджету </t>
  </si>
  <si>
    <t xml:space="preserve">за програмою "Реформування та розвитку житлово-комунального господарства Боярської міської територіальної громади на 2022-2025 роки., в т.ч.:
</t>
  </si>
  <si>
    <t>Балансова вартість (тис.грн.) на 01.01.202  р.</t>
  </si>
  <si>
    <t>Залишкова вартість (тис.грн.) на 01.01.202  р.</t>
  </si>
  <si>
    <t>Директор комунального підприємства</t>
  </si>
  <si>
    <t>Ганна САЛАМАТІНА</t>
  </si>
  <si>
    <t>Наталія ПЕТРИЧЕНКО</t>
  </si>
  <si>
    <t xml:space="preserve">Службові поїздки </t>
  </si>
  <si>
    <t>Додаток 2.6. до Фінансового плану на 2024 рік</t>
  </si>
  <si>
    <t>Додаток 2.7. до Фінансового плану на 2024 рік</t>
  </si>
  <si>
    <t>Додаток 2.1. до Фінансового плану на 2024 рік</t>
  </si>
  <si>
    <t>Додаток 2.2. до Фінансового плану на  2024 рік</t>
  </si>
  <si>
    <t>Додаток 2.3. до Фінансового плану на  2024 рік</t>
  </si>
  <si>
    <t>Додаток 2.4. до Фінансового плану на 2024 рік</t>
  </si>
  <si>
    <t>Додаток 2.5.  до Фінансового плану на 2024 рік</t>
  </si>
  <si>
    <t>Додаток 2.8. до Фінансового плану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</si>
</sst>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(* #,##0.0_);_(* \(#,##0.0\);_(* &quot;-&quot;??_);_(@_)"/>
    <numFmt numFmtId="168" formatCode="0.000"/>
    <numFmt numFmtId="169" formatCode="0000"/>
    <numFmt numFmtId="170" formatCode="_-* #,##0.0\ _₽_-;\-* #,##0.0\ _₽_-;_-* &quot;-&quot;?\ _₽_-;_-@_-"/>
    <numFmt numFmtId="171" formatCode="_-* #,##0.0\ _₴_-;\-* #,##0.0\ _₴_-;_-* &quot;-&quot;?\ _₴_-;_-@_-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7" fillId="0" borderId="0"/>
  </cellStyleXfs>
  <cellXfs count="3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 shrinkToFi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 shrinkToFit="1"/>
    </xf>
    <xf numFmtId="0" fontId="16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/>
    </xf>
    <xf numFmtId="166" fontId="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 shrinkToFit="1"/>
    </xf>
    <xf numFmtId="0" fontId="14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7" fontId="4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0" fontId="21" fillId="0" borderId="0" xfId="0" applyFont="1"/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15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left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168" fontId="23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left" vertical="center" wrapText="1"/>
    </xf>
    <xf numFmtId="168" fontId="8" fillId="2" borderId="1" xfId="0" applyNumberFormat="1" applyFont="1" applyFill="1" applyBorder="1" applyAlignment="1">
      <alignment horizontal="center" vertical="center" wrapText="1"/>
    </xf>
    <xf numFmtId="0" fontId="0" fillId="0" borderId="8" xfId="0" applyBorder="1"/>
    <xf numFmtId="2" fontId="10" fillId="0" borderId="1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22" fillId="0" borderId="0" xfId="0" applyNumberFormat="1" applyFont="1" applyAlignment="1">
      <alignment horizontal="center" vertical="center" wrapText="1"/>
    </xf>
    <xf numFmtId="0" fontId="25" fillId="3" borderId="0" xfId="1" applyFont="1" applyFill="1"/>
    <xf numFmtId="0" fontId="25" fillId="3" borderId="0" xfId="1" applyFont="1" applyFill="1" applyAlignment="1">
      <alignment horizontal="center"/>
    </xf>
    <xf numFmtId="0" fontId="26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8" fillId="2" borderId="0" xfId="0" applyFont="1" applyFill="1"/>
    <xf numFmtId="0" fontId="24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1" fillId="0" borderId="8" xfId="0" applyFont="1" applyBorder="1"/>
    <xf numFmtId="0" fontId="9" fillId="0" borderId="8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2" borderId="0" xfId="0" applyFill="1"/>
    <xf numFmtId="0" fontId="1" fillId="0" borderId="8" xfId="0" quotePrefix="1" applyFont="1" applyBorder="1" applyAlignment="1">
      <alignment horizontal="center" vertical="center"/>
    </xf>
    <xf numFmtId="0" fontId="1" fillId="3" borderId="0" xfId="1" applyFont="1" applyFill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0" fontId="2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right"/>
    </xf>
    <xf numFmtId="2" fontId="8" fillId="2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right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 shrinkToFit="1"/>
    </xf>
    <xf numFmtId="0" fontId="35" fillId="2" borderId="4" xfId="0" applyFont="1" applyFill="1" applyBorder="1" applyAlignment="1" applyProtection="1">
      <alignment horizontal="left" vertical="center" wrapText="1"/>
      <protection locked="0"/>
    </xf>
    <xf numFmtId="169" fontId="35" fillId="0" borderId="4" xfId="0" applyNumberFormat="1" applyFont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/>
    <xf numFmtId="0" fontId="37" fillId="2" borderId="1" xfId="0" applyFont="1" applyFill="1" applyBorder="1" applyAlignment="1">
      <alignment horizontal="left" vertical="center" wrapText="1"/>
    </xf>
    <xf numFmtId="0" fontId="37" fillId="2" borderId="1" xfId="0" quotePrefix="1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left" vertical="center" wrapText="1"/>
    </xf>
    <xf numFmtId="0" fontId="38" fillId="2" borderId="1" xfId="0" quotePrefix="1" applyFont="1" applyFill="1" applyBorder="1" applyAlignment="1">
      <alignment horizontal="center" vertical="center"/>
    </xf>
    <xf numFmtId="0" fontId="35" fillId="2" borderId="1" xfId="0" quotePrefix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wrapText="1"/>
    </xf>
    <xf numFmtId="0" fontId="37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right" vertical="center" wrapText="1"/>
    </xf>
    <xf numFmtId="0" fontId="39" fillId="2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1" xfId="0" quotePrefix="1" applyFont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 indent="1"/>
    </xf>
    <xf numFmtId="0" fontId="37" fillId="0" borderId="1" xfId="0" quotePrefix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left" vertical="center" wrapText="1" indent="1"/>
    </xf>
    <xf numFmtId="0" fontId="31" fillId="0" borderId="1" xfId="0" applyFont="1" applyBorder="1" applyAlignment="1">
      <alignment horizontal="center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wrapText="1"/>
    </xf>
    <xf numFmtId="0" fontId="42" fillId="2" borderId="1" xfId="0" applyFont="1" applyFill="1" applyBorder="1" applyAlignment="1">
      <alignment horizontal="left" vertical="center" wrapText="1"/>
    </xf>
    <xf numFmtId="0" fontId="43" fillId="2" borderId="1" xfId="0" applyFont="1" applyFill="1" applyBorder="1" applyAlignment="1">
      <alignment wrapText="1"/>
    </xf>
    <xf numFmtId="0" fontId="43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horizontal="center" wrapText="1"/>
    </xf>
    <xf numFmtId="0" fontId="43" fillId="2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wrapText="1"/>
    </xf>
    <xf numFmtId="0" fontId="31" fillId="2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wrapText="1"/>
    </xf>
    <xf numFmtId="0" fontId="32" fillId="2" borderId="1" xfId="0" applyFont="1" applyFill="1" applyBorder="1" applyAlignment="1">
      <alignment wrapText="1"/>
    </xf>
    <xf numFmtId="0" fontId="43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 indent="1"/>
    </xf>
    <xf numFmtId="0" fontId="37" fillId="0" borderId="1" xfId="0" applyFont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wrapText="1"/>
    </xf>
    <xf numFmtId="0" fontId="39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2" fontId="32" fillId="2" borderId="1" xfId="0" applyNumberFormat="1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wrapText="1"/>
    </xf>
    <xf numFmtId="0" fontId="39" fillId="0" borderId="1" xfId="0" applyFont="1" applyBorder="1" applyAlignment="1">
      <alignment wrapText="1"/>
    </xf>
    <xf numFmtId="0" fontId="37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right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2" fontId="0" fillId="0" borderId="0" xfId="0" applyNumberFormat="1"/>
    <xf numFmtId="0" fontId="9" fillId="0" borderId="1" xfId="0" applyFont="1" applyBorder="1" applyAlignment="1">
      <alignment horizontal="center" wrapText="1"/>
    </xf>
    <xf numFmtId="0" fontId="2" fillId="0" borderId="0" xfId="0" applyFont="1"/>
    <xf numFmtId="170" fontId="0" fillId="0" borderId="0" xfId="0" applyNumberFormat="1"/>
    <xf numFmtId="0" fontId="5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wrapText="1"/>
    </xf>
    <xf numFmtId="2" fontId="15" fillId="5" borderId="1" xfId="0" applyNumberFormat="1" applyFont="1" applyFill="1" applyBorder="1" applyAlignment="1">
      <alignment wrapText="1"/>
    </xf>
    <xf numFmtId="0" fontId="8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wrapText="1"/>
    </xf>
    <xf numFmtId="2" fontId="8" fillId="5" borderId="1" xfId="0" applyNumberFormat="1" applyFont="1" applyFill="1" applyBorder="1"/>
    <xf numFmtId="2" fontId="0" fillId="0" borderId="0" xfId="0" applyNumberForma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71" fontId="0" fillId="0" borderId="0" xfId="0" applyNumberFormat="1"/>
    <xf numFmtId="164" fontId="4" fillId="5" borderId="1" xfId="0" applyNumberFormat="1" applyFont="1" applyFill="1" applyBorder="1" applyAlignment="1">
      <alignment horizontal="center" vertical="center" wrapText="1"/>
    </xf>
    <xf numFmtId="170" fontId="4" fillId="5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 inden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 shrinkToFit="1"/>
    </xf>
    <xf numFmtId="0" fontId="1" fillId="5" borderId="1" xfId="0" quotePrefix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quotePrefix="1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/>
    </xf>
    <xf numFmtId="164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 indent="1"/>
    </xf>
    <xf numFmtId="0" fontId="5" fillId="5" borderId="1" xfId="0" quotePrefix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15" fillId="5" borderId="1" xfId="0" applyFont="1" applyFill="1" applyBorder="1"/>
    <xf numFmtId="2" fontId="15" fillId="5" borderId="1" xfId="0" applyNumberFormat="1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wrapText="1"/>
    </xf>
    <xf numFmtId="171" fontId="8" fillId="5" borderId="1" xfId="0" applyNumberFormat="1" applyFont="1" applyFill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2" fontId="1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2" fontId="10" fillId="5" borderId="1" xfId="0" applyNumberFormat="1" applyFont="1" applyFill="1" applyBorder="1" applyAlignment="1">
      <alignment wrapText="1"/>
    </xf>
    <xf numFmtId="0" fontId="8" fillId="5" borderId="0" xfId="0" applyFont="1" applyFill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6" borderId="0" xfId="0" applyFill="1"/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5" fillId="5" borderId="12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/>
    </xf>
    <xf numFmtId="2" fontId="6" fillId="5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/>
    <xf numFmtId="2" fontId="6" fillId="5" borderId="1" xfId="0" applyNumberFormat="1" applyFont="1" applyFill="1" applyBorder="1"/>
    <xf numFmtId="0" fontId="6" fillId="0" borderId="1" xfId="0" applyFont="1" applyBorder="1" applyAlignment="1">
      <alignment horizontal="center" wrapText="1"/>
    </xf>
    <xf numFmtId="0" fontId="49" fillId="6" borderId="0" xfId="0" applyFont="1" applyFill="1"/>
    <xf numFmtId="0" fontId="49" fillId="0" borderId="0" xfId="0" applyFont="1"/>
    <xf numFmtId="0" fontId="6" fillId="5" borderId="1" xfId="0" applyFont="1" applyFill="1" applyBorder="1" applyAlignment="1">
      <alignment horizontal="center" wrapText="1"/>
    </xf>
    <xf numFmtId="166" fontId="1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68" fontId="48" fillId="5" borderId="1" xfId="0" applyNumberFormat="1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166" fontId="1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/>
    </xf>
    <xf numFmtId="0" fontId="17" fillId="0" borderId="8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1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/>
    </xf>
    <xf numFmtId="0" fontId="8" fillId="0" borderId="8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8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right" vertical="center" wrapText="1"/>
    </xf>
    <xf numFmtId="0" fontId="35" fillId="0" borderId="1" xfId="0" applyFont="1" applyBorder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1" fillId="3" borderId="0" xfId="1" applyFont="1" applyFill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/>
    </xf>
    <xf numFmtId="0" fontId="35" fillId="3" borderId="15" xfId="1" applyFont="1" applyFill="1" applyBorder="1" applyAlignment="1">
      <alignment horizontal="center" vertical="center" wrapText="1"/>
    </xf>
    <xf numFmtId="0" fontId="35" fillId="3" borderId="0" xfId="1" applyFont="1" applyFill="1" applyAlignment="1">
      <alignment horizontal="center" vertical="center" wrapText="1"/>
    </xf>
    <xf numFmtId="0" fontId="35" fillId="3" borderId="16" xfId="1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</cellXfs>
  <cellStyles count="2">
    <cellStyle name="Звичайний 2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0"/>
  <sheetViews>
    <sheetView tabSelected="1" topLeftCell="A10" zoomScaleNormal="100" workbookViewId="0">
      <selection activeCell="I179" sqref="I179"/>
    </sheetView>
  </sheetViews>
  <sheetFormatPr defaultColWidth="9.140625" defaultRowHeight="15" x14ac:dyDescent="0.25"/>
  <cols>
    <col min="1" max="1" width="35.7109375" customWidth="1"/>
    <col min="2" max="2" width="8" customWidth="1"/>
    <col min="3" max="3" width="10.85546875" customWidth="1"/>
    <col min="4" max="4" width="12.7109375" customWidth="1"/>
    <col min="5" max="6" width="10.28515625" customWidth="1"/>
    <col min="7" max="7" width="10" customWidth="1"/>
    <col min="8" max="8" width="13" customWidth="1"/>
    <col min="9" max="9" width="9.7109375" customWidth="1"/>
    <col min="10" max="10" width="25.5703125" customWidth="1"/>
    <col min="11" max="11" width="13.28515625" customWidth="1"/>
    <col min="12" max="12" width="11" bestFit="1" customWidth="1"/>
  </cols>
  <sheetData>
    <row r="1" spans="1:10" x14ac:dyDescent="0.25">
      <c r="A1" s="35" t="s">
        <v>475</v>
      </c>
      <c r="J1" s="30" t="s">
        <v>466</v>
      </c>
    </row>
    <row r="2" spans="1:10" x14ac:dyDescent="0.25">
      <c r="A2" s="1" t="s">
        <v>476</v>
      </c>
      <c r="B2" s="2"/>
      <c r="C2" s="2"/>
      <c r="D2" s="2"/>
      <c r="E2" s="1"/>
      <c r="F2" s="1"/>
      <c r="G2" s="1"/>
      <c r="H2" s="261" t="s">
        <v>0</v>
      </c>
      <c r="I2" s="261"/>
      <c r="J2" s="3"/>
    </row>
    <row r="3" spans="1:10" x14ac:dyDescent="0.25">
      <c r="A3" s="1" t="s">
        <v>477</v>
      </c>
      <c r="B3" s="2"/>
      <c r="C3" s="2"/>
      <c r="D3" s="2"/>
      <c r="E3" s="1"/>
      <c r="F3" s="1"/>
      <c r="G3" s="1"/>
      <c r="H3" s="172" t="s">
        <v>474</v>
      </c>
      <c r="I3" s="172"/>
      <c r="J3" s="172"/>
    </row>
    <row r="4" spans="1:10" x14ac:dyDescent="0.25">
      <c r="A4" s="1" t="s">
        <v>478</v>
      </c>
      <c r="B4" s="2"/>
      <c r="C4" s="2"/>
      <c r="D4" s="2"/>
      <c r="E4" s="1"/>
      <c r="F4" s="1"/>
      <c r="G4" s="1"/>
      <c r="H4" s="263" t="s">
        <v>473</v>
      </c>
      <c r="I4" s="263"/>
      <c r="J4" s="263"/>
    </row>
    <row r="5" spans="1:10" x14ac:dyDescent="0.25">
      <c r="B5" s="2"/>
      <c r="C5" s="2"/>
      <c r="D5" s="2"/>
      <c r="E5" s="1"/>
      <c r="F5" s="1"/>
      <c r="G5" s="1"/>
      <c r="H5" s="263" t="s">
        <v>482</v>
      </c>
      <c r="I5" s="263"/>
      <c r="J5" s="263"/>
    </row>
    <row r="6" spans="1:10" x14ac:dyDescent="0.25">
      <c r="A6" s="1" t="s">
        <v>1</v>
      </c>
      <c r="B6" s="2"/>
      <c r="C6" s="2"/>
      <c r="D6" s="2"/>
      <c r="E6" s="1"/>
      <c r="F6" s="1"/>
      <c r="G6" s="1"/>
      <c r="H6" s="165" t="s">
        <v>1</v>
      </c>
      <c r="I6" s="165"/>
      <c r="J6" s="165"/>
    </row>
    <row r="7" spans="1:10" x14ac:dyDescent="0.25">
      <c r="A7" s="1" t="s">
        <v>475</v>
      </c>
      <c r="B7" s="2"/>
      <c r="C7" s="2"/>
      <c r="D7" s="2"/>
      <c r="E7" s="1"/>
      <c r="F7" s="1"/>
      <c r="G7" s="1"/>
      <c r="H7" s="263"/>
      <c r="I7" s="263"/>
      <c r="J7" s="263"/>
    </row>
    <row r="8" spans="1:10" x14ac:dyDescent="0.25">
      <c r="A8" s="1" t="s">
        <v>479</v>
      </c>
      <c r="B8" s="2"/>
      <c r="C8" s="2"/>
      <c r="D8" s="2"/>
      <c r="E8" s="1"/>
      <c r="F8" s="1"/>
      <c r="G8" s="1"/>
      <c r="I8" s="165"/>
      <c r="J8" s="165"/>
    </row>
    <row r="9" spans="1:10" x14ac:dyDescent="0.25">
      <c r="A9" s="1" t="s">
        <v>480</v>
      </c>
      <c r="B9" s="2"/>
      <c r="C9" s="2"/>
      <c r="D9" s="2"/>
      <c r="E9" s="1"/>
      <c r="F9" s="1"/>
      <c r="G9" s="1"/>
      <c r="H9" s="4" t="s">
        <v>2</v>
      </c>
      <c r="I9" s="262" t="s">
        <v>358</v>
      </c>
      <c r="J9" s="262"/>
    </row>
    <row r="10" spans="1:10" x14ac:dyDescent="0.25">
      <c r="A10" s="1" t="s">
        <v>478</v>
      </c>
      <c r="B10" s="2"/>
      <c r="C10" s="2"/>
      <c r="D10" s="2"/>
      <c r="E10" s="1"/>
      <c r="F10" s="1"/>
      <c r="G10" s="1"/>
      <c r="H10" s="4" t="s">
        <v>373</v>
      </c>
      <c r="I10" s="262"/>
      <c r="J10" s="262"/>
    </row>
    <row r="11" spans="1:10" x14ac:dyDescent="0.25">
      <c r="A11" s="1"/>
      <c r="B11" s="2"/>
      <c r="C11" s="2"/>
      <c r="D11" s="2"/>
      <c r="E11" s="1"/>
      <c r="F11" s="1"/>
      <c r="G11" s="1"/>
      <c r="H11" s="4" t="s">
        <v>3</v>
      </c>
      <c r="I11" s="262"/>
      <c r="J11" s="262"/>
    </row>
    <row r="12" spans="1:10" x14ac:dyDescent="0.25">
      <c r="A12" s="1" t="s">
        <v>481</v>
      </c>
      <c r="B12" s="2"/>
      <c r="C12" s="2"/>
      <c r="D12" s="2"/>
      <c r="E12" s="1"/>
      <c r="F12" s="1"/>
      <c r="G12" s="1"/>
      <c r="H12" s="262" t="s">
        <v>4</v>
      </c>
      <c r="I12" s="262"/>
      <c r="J12" s="262"/>
    </row>
    <row r="13" spans="1:10" x14ac:dyDescent="0.25">
      <c r="A13" s="1"/>
      <c r="B13" s="267"/>
      <c r="C13" s="267"/>
      <c r="D13" s="267"/>
      <c r="E13" s="267"/>
      <c r="F13" s="1"/>
      <c r="G13" s="1"/>
      <c r="H13" s="262" t="s">
        <v>5</v>
      </c>
      <c r="I13" s="262"/>
      <c r="J13" s="262"/>
    </row>
    <row r="14" spans="1:10" x14ac:dyDescent="0.25">
      <c r="A14" s="5" t="s">
        <v>6</v>
      </c>
      <c r="B14" s="264" t="s">
        <v>512</v>
      </c>
      <c r="C14" s="264"/>
      <c r="D14" s="264"/>
      <c r="E14" s="264"/>
      <c r="F14" s="264"/>
      <c r="G14" s="6"/>
      <c r="H14" s="7" t="s">
        <v>7</v>
      </c>
      <c r="I14" s="265" t="s">
        <v>515</v>
      </c>
      <c r="J14" s="265"/>
    </row>
    <row r="15" spans="1:10" x14ac:dyDescent="0.25">
      <c r="A15" s="5" t="s">
        <v>8</v>
      </c>
      <c r="B15" s="264" t="s">
        <v>513</v>
      </c>
      <c r="C15" s="264"/>
      <c r="D15" s="264"/>
      <c r="E15" s="264"/>
      <c r="F15" s="8"/>
      <c r="G15" s="9"/>
      <c r="H15" s="4" t="s">
        <v>9</v>
      </c>
      <c r="I15" s="262">
        <v>150</v>
      </c>
      <c r="J15" s="262"/>
    </row>
    <row r="16" spans="1:10" x14ac:dyDescent="0.25">
      <c r="A16" s="5" t="s">
        <v>10</v>
      </c>
      <c r="B16" s="264" t="s">
        <v>514</v>
      </c>
      <c r="C16" s="264"/>
      <c r="D16" s="264"/>
      <c r="E16" s="264"/>
      <c r="F16" s="8"/>
      <c r="G16" s="9"/>
      <c r="H16" s="4" t="s">
        <v>11</v>
      </c>
      <c r="I16" s="262">
        <v>3222486601</v>
      </c>
      <c r="J16" s="262"/>
    </row>
    <row r="17" spans="1:10" x14ac:dyDescent="0.25">
      <c r="A17" s="5" t="s">
        <v>376</v>
      </c>
      <c r="B17" s="264" t="s">
        <v>516</v>
      </c>
      <c r="C17" s="264"/>
      <c r="D17" s="264"/>
      <c r="E17" s="264"/>
      <c r="F17" s="10"/>
      <c r="G17" s="6"/>
      <c r="H17" s="4" t="s">
        <v>12</v>
      </c>
      <c r="I17" s="262"/>
      <c r="J17" s="262"/>
    </row>
    <row r="18" spans="1:10" x14ac:dyDescent="0.25">
      <c r="A18" s="5" t="s">
        <v>13</v>
      </c>
      <c r="B18" s="264"/>
      <c r="C18" s="264"/>
      <c r="D18" s="264"/>
      <c r="E18" s="264"/>
      <c r="F18" s="10"/>
      <c r="G18" s="6"/>
      <c r="H18" s="4" t="s">
        <v>14</v>
      </c>
      <c r="I18" s="262"/>
      <c r="J18" s="262"/>
    </row>
    <row r="19" spans="1:10" x14ac:dyDescent="0.25">
      <c r="A19" s="5" t="s">
        <v>15</v>
      </c>
      <c r="B19" s="264" t="s">
        <v>517</v>
      </c>
      <c r="C19" s="264"/>
      <c r="D19" s="264"/>
      <c r="E19" s="264"/>
      <c r="F19" s="10"/>
      <c r="G19" s="11"/>
      <c r="H19" s="12" t="s">
        <v>16</v>
      </c>
      <c r="I19" s="262"/>
      <c r="J19" s="262"/>
    </row>
    <row r="20" spans="1:10" x14ac:dyDescent="0.25">
      <c r="A20" s="5" t="s">
        <v>17</v>
      </c>
      <c r="B20" s="264"/>
      <c r="C20" s="264"/>
      <c r="D20" s="264"/>
      <c r="E20" s="264"/>
      <c r="F20" s="264" t="s">
        <v>18</v>
      </c>
      <c r="G20" s="270"/>
      <c r="H20" s="271"/>
      <c r="I20" s="269"/>
      <c r="J20" s="269"/>
    </row>
    <row r="21" spans="1:10" x14ac:dyDescent="0.25">
      <c r="A21" s="5" t="s">
        <v>19</v>
      </c>
      <c r="B21" s="264" t="s">
        <v>518</v>
      </c>
      <c r="C21" s="264"/>
      <c r="D21" s="264"/>
      <c r="E21" s="264"/>
      <c r="F21" s="264" t="s">
        <v>20</v>
      </c>
      <c r="G21" s="270"/>
      <c r="H21" s="272"/>
      <c r="I21" s="269"/>
      <c r="J21" s="269"/>
    </row>
    <row r="22" spans="1:10" ht="25.5" x14ac:dyDescent="0.25">
      <c r="A22" s="5" t="s">
        <v>488</v>
      </c>
      <c r="B22" s="268">
        <v>52</v>
      </c>
      <c r="C22" s="268"/>
      <c r="D22" s="268"/>
      <c r="E22" s="268"/>
      <c r="F22" s="10"/>
      <c r="G22" s="10"/>
      <c r="H22" s="13"/>
      <c r="I22" s="269"/>
      <c r="J22" s="269"/>
    </row>
    <row r="23" spans="1:10" x14ac:dyDescent="0.25">
      <c r="A23" s="5" t="s">
        <v>21</v>
      </c>
      <c r="B23" s="268" t="s">
        <v>519</v>
      </c>
      <c r="C23" s="268"/>
      <c r="D23" s="268"/>
      <c r="E23" s="268"/>
      <c r="F23" s="268"/>
      <c r="G23" s="8"/>
      <c r="H23" s="4"/>
      <c r="I23" s="262"/>
      <c r="J23" s="262"/>
    </row>
    <row r="24" spans="1:10" x14ac:dyDescent="0.25">
      <c r="A24" s="5" t="s">
        <v>22</v>
      </c>
      <c r="B24" s="268">
        <v>672543363</v>
      </c>
      <c r="C24" s="268"/>
      <c r="D24" s="268"/>
      <c r="E24" s="268"/>
      <c r="F24" s="10"/>
      <c r="G24" s="10"/>
      <c r="H24" s="13"/>
      <c r="I24" s="269"/>
      <c r="J24" s="269"/>
    </row>
    <row r="25" spans="1:10" x14ac:dyDescent="0.25">
      <c r="A25" s="5" t="s">
        <v>23</v>
      </c>
      <c r="B25" s="268" t="s">
        <v>520</v>
      </c>
      <c r="C25" s="268"/>
      <c r="D25" s="268"/>
      <c r="E25" s="268"/>
      <c r="F25" s="8"/>
      <c r="G25" s="8"/>
      <c r="H25" s="4"/>
      <c r="I25" s="262"/>
      <c r="J25" s="262"/>
    </row>
    <row r="26" spans="1:10" ht="14.45" x14ac:dyDescent="0.55000000000000004">
      <c r="A26" s="1"/>
      <c r="B26" s="2"/>
      <c r="C26" s="2"/>
      <c r="D26" s="2"/>
      <c r="E26" s="1"/>
      <c r="F26" s="1"/>
      <c r="G26" s="1"/>
      <c r="H26" s="1"/>
      <c r="I26" s="1"/>
      <c r="J26" s="3"/>
    </row>
    <row r="27" spans="1:10" x14ac:dyDescent="0.25">
      <c r="A27" s="276" t="s">
        <v>524</v>
      </c>
      <c r="B27" s="276"/>
      <c r="C27" s="276"/>
      <c r="D27" s="276"/>
      <c r="E27" s="276"/>
      <c r="F27" s="276"/>
      <c r="G27" s="276"/>
      <c r="H27" s="276"/>
      <c r="I27" s="276"/>
      <c r="J27" s="3"/>
    </row>
    <row r="28" spans="1:10" ht="15.75" customHeight="1" x14ac:dyDescent="0.25">
      <c r="A28" s="14"/>
      <c r="B28" s="15"/>
      <c r="C28" s="15"/>
      <c r="D28" s="14"/>
      <c r="E28" s="14"/>
      <c r="F28" s="14"/>
      <c r="G28" s="14"/>
      <c r="H28" s="14"/>
      <c r="I28" s="266" t="s">
        <v>483</v>
      </c>
      <c r="J28" s="266"/>
    </row>
    <row r="29" spans="1:10" x14ac:dyDescent="0.25">
      <c r="A29" s="262" t="s">
        <v>24</v>
      </c>
      <c r="B29" s="269" t="s">
        <v>25</v>
      </c>
      <c r="C29" s="286" t="s">
        <v>467</v>
      </c>
      <c r="D29" s="269" t="s">
        <v>489</v>
      </c>
      <c r="E29" s="269" t="s">
        <v>26</v>
      </c>
      <c r="F29" s="269" t="s">
        <v>27</v>
      </c>
      <c r="G29" s="269"/>
      <c r="H29" s="269"/>
      <c r="I29" s="269"/>
      <c r="J29" s="288" t="s">
        <v>28</v>
      </c>
    </row>
    <row r="30" spans="1:10" ht="42" customHeight="1" x14ac:dyDescent="0.25">
      <c r="A30" s="262"/>
      <c r="B30" s="269"/>
      <c r="C30" s="287"/>
      <c r="D30" s="269"/>
      <c r="E30" s="269"/>
      <c r="F30" s="29" t="s">
        <v>29</v>
      </c>
      <c r="G30" s="29" t="s">
        <v>30</v>
      </c>
      <c r="H30" s="29" t="s">
        <v>31</v>
      </c>
      <c r="I30" s="29" t="s">
        <v>32</v>
      </c>
      <c r="J30" s="288"/>
    </row>
    <row r="31" spans="1:10" ht="14.45" x14ac:dyDescent="0.55000000000000004">
      <c r="A31" s="164">
        <v>1</v>
      </c>
      <c r="B31" s="42">
        <v>2</v>
      </c>
      <c r="C31" s="42">
        <v>3</v>
      </c>
      <c r="D31" s="42">
        <v>4</v>
      </c>
      <c r="E31" s="42">
        <v>5</v>
      </c>
      <c r="F31" s="42">
        <v>6</v>
      </c>
      <c r="G31" s="42">
        <v>7</v>
      </c>
      <c r="H31" s="42">
        <v>8</v>
      </c>
      <c r="I31" s="42">
        <v>9</v>
      </c>
      <c r="J31" s="166">
        <v>10</v>
      </c>
    </row>
    <row r="32" spans="1:10" x14ac:dyDescent="0.25">
      <c r="A32" s="289" t="s">
        <v>33</v>
      </c>
      <c r="B32" s="289"/>
      <c r="C32" s="289"/>
      <c r="D32" s="289"/>
      <c r="E32" s="289"/>
      <c r="F32" s="289"/>
      <c r="G32" s="289"/>
      <c r="H32" s="289"/>
      <c r="I32" s="289"/>
      <c r="J32" s="289"/>
    </row>
    <row r="33" spans="1:12" x14ac:dyDescent="0.25">
      <c r="A33" s="289" t="s">
        <v>34</v>
      </c>
      <c r="B33" s="289"/>
      <c r="C33" s="289"/>
      <c r="D33" s="289"/>
      <c r="E33" s="289"/>
      <c r="F33" s="289"/>
      <c r="G33" s="289"/>
      <c r="H33" s="289"/>
      <c r="I33" s="289"/>
      <c r="J33" s="289"/>
    </row>
    <row r="34" spans="1:12" ht="32.25" customHeight="1" x14ac:dyDescent="0.25">
      <c r="A34" s="187" t="s">
        <v>379</v>
      </c>
      <c r="B34" s="214">
        <v>1000</v>
      </c>
      <c r="C34" s="214"/>
      <c r="D34" s="187"/>
      <c r="E34" s="207">
        <f>E35+E36+E37+E38+E39+E40</f>
        <v>39640</v>
      </c>
      <c r="F34" s="207">
        <f>E34*18%</f>
        <v>7135.2</v>
      </c>
      <c r="G34" s="207">
        <f>E34*27%</f>
        <v>10702.800000000001</v>
      </c>
      <c r="H34" s="207">
        <f>E34*30%</f>
        <v>11892</v>
      </c>
      <c r="I34" s="207">
        <f>E34*25%</f>
        <v>9910</v>
      </c>
      <c r="J34" s="215" t="s">
        <v>434</v>
      </c>
      <c r="K34" s="173"/>
      <c r="L34" s="173"/>
    </row>
    <row r="35" spans="1:12" ht="25.5" x14ac:dyDescent="0.25">
      <c r="A35" s="192" t="s">
        <v>264</v>
      </c>
      <c r="B35" s="216">
        <v>1001</v>
      </c>
      <c r="C35" s="216"/>
      <c r="D35" s="206"/>
      <c r="E35" s="206">
        <v>36390.9</v>
      </c>
      <c r="F35" s="207">
        <f t="shared" ref="F35:F71" si="0">E35*20%</f>
        <v>7278.18</v>
      </c>
      <c r="G35" s="207">
        <f t="shared" ref="G35:G71" si="1">E35*27%</f>
        <v>9825.5430000000015</v>
      </c>
      <c r="H35" s="207">
        <f t="shared" ref="H35:H71" si="2">E35*28%</f>
        <v>10189.452000000001</v>
      </c>
      <c r="I35" s="207">
        <f t="shared" ref="I35:I71" si="3">E35*25%</f>
        <v>9097.7250000000004</v>
      </c>
      <c r="J35" s="198" t="s">
        <v>271</v>
      </c>
      <c r="L35" s="173"/>
    </row>
    <row r="36" spans="1:12" ht="25.5" x14ac:dyDescent="0.25">
      <c r="A36" s="192" t="s">
        <v>269</v>
      </c>
      <c r="B36" s="216">
        <v>1002</v>
      </c>
      <c r="C36" s="216"/>
      <c r="D36" s="206"/>
      <c r="E36" s="206">
        <v>0</v>
      </c>
      <c r="F36" s="207">
        <f t="shared" si="0"/>
        <v>0</v>
      </c>
      <c r="G36" s="207">
        <f t="shared" si="1"/>
        <v>0</v>
      </c>
      <c r="H36" s="207">
        <f t="shared" si="2"/>
        <v>0</v>
      </c>
      <c r="I36" s="207">
        <f t="shared" si="3"/>
        <v>0</v>
      </c>
      <c r="J36" s="198"/>
      <c r="L36" s="173"/>
    </row>
    <row r="37" spans="1:12" x14ac:dyDescent="0.25">
      <c r="A37" s="192" t="s">
        <v>266</v>
      </c>
      <c r="B37" s="216">
        <v>1003</v>
      </c>
      <c r="C37" s="216"/>
      <c r="D37" s="206"/>
      <c r="E37" s="206">
        <v>0</v>
      </c>
      <c r="F37" s="207">
        <f t="shared" si="0"/>
        <v>0</v>
      </c>
      <c r="G37" s="207">
        <f t="shared" si="1"/>
        <v>0</v>
      </c>
      <c r="H37" s="207">
        <f t="shared" si="2"/>
        <v>0</v>
      </c>
      <c r="I37" s="207">
        <f t="shared" si="3"/>
        <v>0</v>
      </c>
      <c r="J37" s="198"/>
      <c r="L37" s="173"/>
    </row>
    <row r="38" spans="1:12" x14ac:dyDescent="0.25">
      <c r="A38" s="192" t="s">
        <v>267</v>
      </c>
      <c r="B38" s="216">
        <v>1004</v>
      </c>
      <c r="C38" s="216"/>
      <c r="D38" s="206"/>
      <c r="E38" s="206">
        <v>0</v>
      </c>
      <c r="F38" s="207">
        <f t="shared" si="0"/>
        <v>0</v>
      </c>
      <c r="G38" s="207">
        <f t="shared" si="1"/>
        <v>0</v>
      </c>
      <c r="H38" s="207">
        <f t="shared" si="2"/>
        <v>0</v>
      </c>
      <c r="I38" s="207">
        <f t="shared" si="3"/>
        <v>0</v>
      </c>
      <c r="J38" s="198"/>
      <c r="L38" s="173"/>
    </row>
    <row r="39" spans="1:12" x14ac:dyDescent="0.25">
      <c r="A39" s="192" t="s">
        <v>268</v>
      </c>
      <c r="B39" s="216">
        <v>1005</v>
      </c>
      <c r="C39" s="216"/>
      <c r="D39" s="206"/>
      <c r="E39" s="206">
        <v>0</v>
      </c>
      <c r="F39" s="207">
        <f t="shared" si="0"/>
        <v>0</v>
      </c>
      <c r="G39" s="207">
        <f t="shared" si="1"/>
        <v>0</v>
      </c>
      <c r="H39" s="207">
        <f t="shared" si="2"/>
        <v>0</v>
      </c>
      <c r="I39" s="207">
        <f t="shared" si="3"/>
        <v>0</v>
      </c>
      <c r="J39" s="198"/>
      <c r="L39" s="173"/>
    </row>
    <row r="40" spans="1:12" ht="25.5" x14ac:dyDescent="0.25">
      <c r="A40" s="192" t="s">
        <v>270</v>
      </c>
      <c r="B40" s="216">
        <v>1006</v>
      </c>
      <c r="C40" s="216"/>
      <c r="D40" s="206"/>
      <c r="E40" s="206">
        <v>3249.1</v>
      </c>
      <c r="F40" s="207">
        <f t="shared" si="0"/>
        <v>649.82000000000005</v>
      </c>
      <c r="G40" s="207">
        <f t="shared" si="1"/>
        <v>877.25700000000006</v>
      </c>
      <c r="H40" s="207">
        <f t="shared" si="2"/>
        <v>909.74800000000005</v>
      </c>
      <c r="I40" s="207">
        <f t="shared" si="3"/>
        <v>812.27499999999998</v>
      </c>
      <c r="J40" s="198"/>
      <c r="L40" s="173"/>
    </row>
    <row r="41" spans="1:12" x14ac:dyDescent="0.25">
      <c r="A41" s="217" t="s">
        <v>377</v>
      </c>
      <c r="B41" s="218">
        <v>1010</v>
      </c>
      <c r="C41" s="216"/>
      <c r="D41" s="206"/>
      <c r="E41" s="206">
        <f>E34/6</f>
        <v>6606.666666666667</v>
      </c>
      <c r="F41" s="207">
        <f t="shared" si="0"/>
        <v>1321.3333333333335</v>
      </c>
      <c r="G41" s="207">
        <f t="shared" si="1"/>
        <v>1783.8000000000002</v>
      </c>
      <c r="H41" s="207">
        <f t="shared" si="2"/>
        <v>1849.866666666667</v>
      </c>
      <c r="I41" s="207">
        <f t="shared" si="3"/>
        <v>1651.6666666666667</v>
      </c>
      <c r="J41" s="198"/>
      <c r="L41" s="173"/>
    </row>
    <row r="42" spans="1:12" ht="38.25" x14ac:dyDescent="0.25">
      <c r="A42" s="187" t="s">
        <v>378</v>
      </c>
      <c r="B42" s="219">
        <v>1020</v>
      </c>
      <c r="C42" s="216"/>
      <c r="D42" s="206"/>
      <c r="E42" s="220">
        <f>E43+E48</f>
        <v>33033.333333333336</v>
      </c>
      <c r="F42" s="207">
        <f t="shared" si="0"/>
        <v>6606.6666666666679</v>
      </c>
      <c r="G42" s="207">
        <f t="shared" si="1"/>
        <v>8919.0000000000018</v>
      </c>
      <c r="H42" s="207">
        <f t="shared" si="2"/>
        <v>9249.3333333333358</v>
      </c>
      <c r="I42" s="207">
        <f t="shared" si="3"/>
        <v>8258.3333333333339</v>
      </c>
      <c r="J42" s="198" t="s">
        <v>435</v>
      </c>
      <c r="L42" s="173"/>
    </row>
    <row r="43" spans="1:12" x14ac:dyDescent="0.25">
      <c r="A43" s="192" t="s">
        <v>264</v>
      </c>
      <c r="B43" s="216">
        <v>1021</v>
      </c>
      <c r="C43" s="216"/>
      <c r="D43" s="206"/>
      <c r="E43" s="206">
        <f>E35-(E35/6)</f>
        <v>30325.75</v>
      </c>
      <c r="F43" s="207">
        <f t="shared" si="0"/>
        <v>6065.1500000000005</v>
      </c>
      <c r="G43" s="207">
        <f t="shared" si="1"/>
        <v>8187.9525000000003</v>
      </c>
      <c r="H43" s="207">
        <f t="shared" si="2"/>
        <v>8491.2100000000009</v>
      </c>
      <c r="I43" s="207">
        <f t="shared" si="3"/>
        <v>7581.4375</v>
      </c>
      <c r="J43" s="198"/>
      <c r="L43" s="173"/>
    </row>
    <row r="44" spans="1:12" ht="25.5" x14ac:dyDescent="0.25">
      <c r="A44" s="192" t="s">
        <v>269</v>
      </c>
      <c r="B44" s="216">
        <v>1022</v>
      </c>
      <c r="C44" s="216"/>
      <c r="D44" s="206"/>
      <c r="E44" s="206">
        <v>0</v>
      </c>
      <c r="F44" s="207">
        <f t="shared" si="0"/>
        <v>0</v>
      </c>
      <c r="G44" s="207">
        <f t="shared" si="1"/>
        <v>0</v>
      </c>
      <c r="H44" s="207">
        <f t="shared" si="2"/>
        <v>0</v>
      </c>
      <c r="I44" s="207">
        <f t="shared" si="3"/>
        <v>0</v>
      </c>
      <c r="J44" s="198"/>
      <c r="L44" s="173"/>
    </row>
    <row r="45" spans="1:12" x14ac:dyDescent="0.25">
      <c r="A45" s="192" t="s">
        <v>266</v>
      </c>
      <c r="B45" s="216">
        <v>1023</v>
      </c>
      <c r="C45" s="216"/>
      <c r="D45" s="206"/>
      <c r="E45" s="206">
        <v>0</v>
      </c>
      <c r="F45" s="207">
        <f t="shared" si="0"/>
        <v>0</v>
      </c>
      <c r="G45" s="207">
        <f t="shared" si="1"/>
        <v>0</v>
      </c>
      <c r="H45" s="207">
        <f t="shared" si="2"/>
        <v>0</v>
      </c>
      <c r="I45" s="207">
        <f t="shared" si="3"/>
        <v>0</v>
      </c>
      <c r="J45" s="198"/>
      <c r="L45" s="173"/>
    </row>
    <row r="46" spans="1:12" x14ac:dyDescent="0.25">
      <c r="A46" s="192" t="s">
        <v>267</v>
      </c>
      <c r="B46" s="216">
        <v>1024</v>
      </c>
      <c r="C46" s="216"/>
      <c r="D46" s="206"/>
      <c r="E46" s="206">
        <v>0</v>
      </c>
      <c r="F46" s="207">
        <f t="shared" si="0"/>
        <v>0</v>
      </c>
      <c r="G46" s="207">
        <f t="shared" si="1"/>
        <v>0</v>
      </c>
      <c r="H46" s="207">
        <f t="shared" si="2"/>
        <v>0</v>
      </c>
      <c r="I46" s="207">
        <f t="shared" si="3"/>
        <v>0</v>
      </c>
      <c r="J46" s="198"/>
      <c r="L46" s="173"/>
    </row>
    <row r="47" spans="1:12" x14ac:dyDescent="0.25">
      <c r="A47" s="192" t="s">
        <v>268</v>
      </c>
      <c r="B47" s="216">
        <v>1025</v>
      </c>
      <c r="C47" s="216"/>
      <c r="D47" s="206"/>
      <c r="E47" s="206">
        <v>0</v>
      </c>
      <c r="F47" s="207">
        <f t="shared" si="0"/>
        <v>0</v>
      </c>
      <c r="G47" s="207">
        <f t="shared" si="1"/>
        <v>0</v>
      </c>
      <c r="H47" s="207">
        <f t="shared" si="2"/>
        <v>0</v>
      </c>
      <c r="I47" s="207">
        <f t="shared" si="3"/>
        <v>0</v>
      </c>
      <c r="J47" s="198"/>
      <c r="L47" s="173"/>
    </row>
    <row r="48" spans="1:12" ht="25.5" x14ac:dyDescent="0.25">
      <c r="A48" s="192" t="s">
        <v>270</v>
      </c>
      <c r="B48" s="216">
        <v>1026</v>
      </c>
      <c r="C48" s="216"/>
      <c r="D48" s="206"/>
      <c r="E48" s="206">
        <f>E40-(E40/6)</f>
        <v>2707.583333333333</v>
      </c>
      <c r="F48" s="207">
        <f t="shared" si="0"/>
        <v>541.51666666666665</v>
      </c>
      <c r="G48" s="207">
        <f t="shared" si="1"/>
        <v>731.04750000000001</v>
      </c>
      <c r="H48" s="207">
        <f t="shared" si="2"/>
        <v>758.12333333333333</v>
      </c>
      <c r="I48" s="207">
        <f t="shared" si="3"/>
        <v>676.89583333333326</v>
      </c>
      <c r="J48" s="198"/>
      <c r="L48" s="173"/>
    </row>
    <row r="49" spans="1:12" ht="38.25" customHeight="1" x14ac:dyDescent="0.25">
      <c r="A49" s="187" t="s">
        <v>35</v>
      </c>
      <c r="B49" s="219">
        <v>1030</v>
      </c>
      <c r="C49" s="219"/>
      <c r="D49" s="206"/>
      <c r="E49" s="206">
        <v>0</v>
      </c>
      <c r="F49" s="207">
        <f t="shared" si="0"/>
        <v>0</v>
      </c>
      <c r="G49" s="207">
        <f t="shared" si="1"/>
        <v>0</v>
      </c>
      <c r="H49" s="207">
        <f t="shared" si="2"/>
        <v>0</v>
      </c>
      <c r="I49" s="207">
        <f t="shared" si="3"/>
        <v>0</v>
      </c>
      <c r="J49" s="198"/>
      <c r="L49" s="173"/>
    </row>
    <row r="50" spans="1:12" ht="20.25" customHeight="1" x14ac:dyDescent="0.25">
      <c r="A50" s="195" t="s">
        <v>36</v>
      </c>
      <c r="B50" s="221">
        <v>1031</v>
      </c>
      <c r="C50" s="222"/>
      <c r="D50" s="206"/>
      <c r="E50" s="206">
        <v>0</v>
      </c>
      <c r="F50" s="207">
        <f t="shared" si="0"/>
        <v>0</v>
      </c>
      <c r="G50" s="207">
        <f t="shared" si="1"/>
        <v>0</v>
      </c>
      <c r="H50" s="207">
        <f t="shared" si="2"/>
        <v>0</v>
      </c>
      <c r="I50" s="207">
        <f t="shared" si="3"/>
        <v>0</v>
      </c>
      <c r="J50" s="198"/>
      <c r="L50" s="173"/>
    </row>
    <row r="51" spans="1:12" ht="25.5" x14ac:dyDescent="0.25">
      <c r="A51" s="187" t="s">
        <v>37</v>
      </c>
      <c r="B51" s="219">
        <v>1040</v>
      </c>
      <c r="C51" s="219"/>
      <c r="D51" s="206"/>
      <c r="E51" s="206">
        <f>-E52+E53+E54+E55+E56+E57+E58+E59+E60+E61+E62+E63+E64</f>
        <v>11900</v>
      </c>
      <c r="F51" s="207">
        <f>F52+F53+F54+F55+F56+F57+F58+F59+F60+F61</f>
        <v>4200</v>
      </c>
      <c r="G51" s="207">
        <f>G52+G53+G54+G55+G56+G57+G58+G59+G60+G61</f>
        <v>4050</v>
      </c>
      <c r="H51" s="207">
        <f>H52+H53+H54+H55+H56+H57+H58+H59+H60+H61</f>
        <v>2300</v>
      </c>
      <c r="I51" s="207">
        <f>I52+I53+I54+I55+I56+I57+I58+I59+I60+I61</f>
        <v>1350</v>
      </c>
      <c r="J51" s="215" t="s">
        <v>436</v>
      </c>
      <c r="L51" s="173"/>
    </row>
    <row r="52" spans="1:12" ht="38.25" x14ac:dyDescent="0.25">
      <c r="A52" s="192" t="s">
        <v>521</v>
      </c>
      <c r="B52" s="216">
        <v>1041</v>
      </c>
      <c r="C52" s="216"/>
      <c r="D52" s="206"/>
      <c r="E52" s="206">
        <v>0</v>
      </c>
      <c r="F52" s="207">
        <f t="shared" si="0"/>
        <v>0</v>
      </c>
      <c r="G52" s="207">
        <f t="shared" si="1"/>
        <v>0</v>
      </c>
      <c r="H52" s="207">
        <f t="shared" si="2"/>
        <v>0</v>
      </c>
      <c r="I52" s="207">
        <f t="shared" si="3"/>
        <v>0</v>
      </c>
      <c r="J52" s="215"/>
      <c r="L52" s="173"/>
    </row>
    <row r="53" spans="1:12" ht="25.5" x14ac:dyDescent="0.25">
      <c r="A53" s="223" t="s">
        <v>258</v>
      </c>
      <c r="B53" s="222" t="s">
        <v>424</v>
      </c>
      <c r="C53" s="222"/>
      <c r="D53" s="206"/>
      <c r="E53" s="206"/>
      <c r="F53" s="207">
        <v>0</v>
      </c>
      <c r="G53" s="207">
        <v>0</v>
      </c>
      <c r="H53" s="207"/>
      <c r="I53" s="207">
        <v>0</v>
      </c>
      <c r="J53" s="215"/>
      <c r="L53" s="173"/>
    </row>
    <row r="54" spans="1:12" x14ac:dyDescent="0.25">
      <c r="A54" s="223" t="s">
        <v>259</v>
      </c>
      <c r="B54" s="222" t="s">
        <v>425</v>
      </c>
      <c r="C54" s="222"/>
      <c r="D54" s="206"/>
      <c r="E54" s="206">
        <v>0</v>
      </c>
      <c r="F54" s="207">
        <f t="shared" si="0"/>
        <v>0</v>
      </c>
      <c r="G54" s="207">
        <f t="shared" si="1"/>
        <v>0</v>
      </c>
      <c r="H54" s="207">
        <f t="shared" si="2"/>
        <v>0</v>
      </c>
      <c r="I54" s="207">
        <f t="shared" si="3"/>
        <v>0</v>
      </c>
      <c r="J54" s="215"/>
      <c r="L54" s="173"/>
    </row>
    <row r="55" spans="1:12" ht="25.5" x14ac:dyDescent="0.25">
      <c r="A55" s="223" t="s">
        <v>260</v>
      </c>
      <c r="B55" s="222" t="s">
        <v>426</v>
      </c>
      <c r="C55" s="222"/>
      <c r="D55" s="206"/>
      <c r="E55" s="206">
        <v>0</v>
      </c>
      <c r="F55" s="207">
        <f t="shared" si="0"/>
        <v>0</v>
      </c>
      <c r="G55" s="207">
        <f t="shared" si="1"/>
        <v>0</v>
      </c>
      <c r="H55" s="207">
        <f t="shared" si="2"/>
        <v>0</v>
      </c>
      <c r="I55" s="207">
        <f t="shared" si="3"/>
        <v>0</v>
      </c>
      <c r="J55" s="215"/>
      <c r="L55" s="173"/>
    </row>
    <row r="56" spans="1:12" ht="25.5" x14ac:dyDescent="0.25">
      <c r="A56" s="223" t="s">
        <v>261</v>
      </c>
      <c r="B56" s="222" t="s">
        <v>427</v>
      </c>
      <c r="C56" s="222"/>
      <c r="D56" s="206"/>
      <c r="E56" s="206">
        <v>0</v>
      </c>
      <c r="F56" s="207">
        <f t="shared" si="0"/>
        <v>0</v>
      </c>
      <c r="G56" s="207">
        <f t="shared" si="1"/>
        <v>0</v>
      </c>
      <c r="H56" s="207">
        <f t="shared" si="2"/>
        <v>0</v>
      </c>
      <c r="I56" s="207">
        <f t="shared" si="3"/>
        <v>0</v>
      </c>
      <c r="J56" s="215"/>
      <c r="L56" s="173"/>
    </row>
    <row r="57" spans="1:12" ht="63.75" x14ac:dyDescent="0.25">
      <c r="A57" s="223" t="s">
        <v>262</v>
      </c>
      <c r="B57" s="222" t="s">
        <v>428</v>
      </c>
      <c r="C57" s="222"/>
      <c r="D57" s="206"/>
      <c r="E57" s="206">
        <v>0</v>
      </c>
      <c r="F57" s="207">
        <f t="shared" si="0"/>
        <v>0</v>
      </c>
      <c r="G57" s="207">
        <f t="shared" si="1"/>
        <v>0</v>
      </c>
      <c r="H57" s="207">
        <f t="shared" si="2"/>
        <v>0</v>
      </c>
      <c r="I57" s="207">
        <f t="shared" si="3"/>
        <v>0</v>
      </c>
      <c r="J57" s="215"/>
      <c r="L57" s="173"/>
    </row>
    <row r="58" spans="1:12" ht="25.5" x14ac:dyDescent="0.25">
      <c r="A58" s="223" t="s">
        <v>263</v>
      </c>
      <c r="B58" s="222" t="s">
        <v>429</v>
      </c>
      <c r="C58" s="222"/>
      <c r="D58" s="206"/>
      <c r="E58" s="206">
        <v>0</v>
      </c>
      <c r="F58" s="207">
        <f t="shared" si="0"/>
        <v>0</v>
      </c>
      <c r="G58" s="207">
        <f t="shared" si="1"/>
        <v>0</v>
      </c>
      <c r="H58" s="207">
        <f t="shared" si="2"/>
        <v>0</v>
      </c>
      <c r="I58" s="207">
        <f t="shared" si="3"/>
        <v>0</v>
      </c>
      <c r="J58" s="215"/>
      <c r="L58" s="173"/>
    </row>
    <row r="59" spans="1:12" ht="64.900000000000006" customHeight="1" x14ac:dyDescent="0.25">
      <c r="A59" s="187" t="s">
        <v>530</v>
      </c>
      <c r="B59" s="221">
        <v>1042</v>
      </c>
      <c r="C59" s="221"/>
      <c r="D59" s="206"/>
      <c r="E59" s="206">
        <v>11900</v>
      </c>
      <c r="F59" s="207">
        <v>4200</v>
      </c>
      <c r="G59" s="207">
        <v>4050</v>
      </c>
      <c r="H59" s="207">
        <v>2300</v>
      </c>
      <c r="I59" s="207">
        <v>1350</v>
      </c>
      <c r="J59" s="215"/>
      <c r="K59" s="205"/>
      <c r="L59" s="173"/>
    </row>
    <row r="60" spans="1:12" ht="38.25" x14ac:dyDescent="0.25">
      <c r="A60" s="223" t="s">
        <v>529</v>
      </c>
      <c r="B60" s="222" t="s">
        <v>430</v>
      </c>
      <c r="C60" s="222"/>
      <c r="D60" s="206"/>
      <c r="E60" s="206"/>
      <c r="F60" s="207"/>
      <c r="G60" s="207"/>
      <c r="H60" s="207"/>
      <c r="I60" s="207"/>
      <c r="J60" s="215"/>
      <c r="L60" s="173"/>
    </row>
    <row r="61" spans="1:12" ht="51" x14ac:dyDescent="0.25">
      <c r="A61" s="223" t="s">
        <v>522</v>
      </c>
      <c r="B61" s="222" t="s">
        <v>431</v>
      </c>
      <c r="C61" s="222"/>
      <c r="D61" s="206"/>
      <c r="E61" s="206"/>
      <c r="F61" s="207"/>
      <c r="G61" s="207"/>
      <c r="H61" s="207"/>
      <c r="I61" s="207"/>
      <c r="J61" s="215"/>
      <c r="K61" s="173"/>
      <c r="L61" s="173"/>
    </row>
    <row r="62" spans="1:12" ht="38.25" x14ac:dyDescent="0.25">
      <c r="A62" s="192" t="s">
        <v>523</v>
      </c>
      <c r="B62" s="221">
        <v>1043</v>
      </c>
      <c r="C62" s="221"/>
      <c r="D62" s="206"/>
      <c r="E62" s="206">
        <v>0</v>
      </c>
      <c r="F62" s="207">
        <f t="shared" si="0"/>
        <v>0</v>
      </c>
      <c r="G62" s="207">
        <f t="shared" si="1"/>
        <v>0</v>
      </c>
      <c r="H62" s="207">
        <f t="shared" si="2"/>
        <v>0</v>
      </c>
      <c r="I62" s="207">
        <f t="shared" si="3"/>
        <v>0</v>
      </c>
      <c r="J62" s="215"/>
    </row>
    <row r="63" spans="1:12" x14ac:dyDescent="0.25">
      <c r="A63" s="223" t="s">
        <v>277</v>
      </c>
      <c r="B63" s="222" t="s">
        <v>432</v>
      </c>
      <c r="C63" s="222"/>
      <c r="D63" s="206"/>
      <c r="E63" s="206">
        <v>0</v>
      </c>
      <c r="F63" s="207">
        <f t="shared" si="0"/>
        <v>0</v>
      </c>
      <c r="G63" s="207">
        <f t="shared" si="1"/>
        <v>0</v>
      </c>
      <c r="H63" s="207">
        <f t="shared" si="2"/>
        <v>0</v>
      </c>
      <c r="I63" s="207">
        <f t="shared" si="3"/>
        <v>0</v>
      </c>
      <c r="J63" s="215"/>
    </row>
    <row r="64" spans="1:12" x14ac:dyDescent="0.25">
      <c r="A64" s="223" t="s">
        <v>417</v>
      </c>
      <c r="B64" s="222" t="s">
        <v>433</v>
      </c>
      <c r="C64" s="222"/>
      <c r="D64" s="206"/>
      <c r="E64" s="206">
        <v>0</v>
      </c>
      <c r="F64" s="207">
        <f t="shared" si="0"/>
        <v>0</v>
      </c>
      <c r="G64" s="207">
        <f t="shared" si="1"/>
        <v>0</v>
      </c>
      <c r="H64" s="207">
        <f t="shared" si="2"/>
        <v>0</v>
      </c>
      <c r="I64" s="207">
        <f t="shared" si="3"/>
        <v>0</v>
      </c>
      <c r="J64" s="215"/>
    </row>
    <row r="65" spans="1:13" x14ac:dyDescent="0.25">
      <c r="A65" s="224" t="s">
        <v>38</v>
      </c>
      <c r="B65" s="219">
        <v>1050</v>
      </c>
      <c r="C65" s="219"/>
      <c r="D65" s="225"/>
      <c r="E65" s="206">
        <v>0</v>
      </c>
      <c r="F65" s="207">
        <f t="shared" si="0"/>
        <v>0</v>
      </c>
      <c r="G65" s="207">
        <f t="shared" si="1"/>
        <v>0</v>
      </c>
      <c r="H65" s="207">
        <f t="shared" si="2"/>
        <v>0</v>
      </c>
      <c r="I65" s="207">
        <f t="shared" si="3"/>
        <v>0</v>
      </c>
      <c r="J65" s="215" t="s">
        <v>437</v>
      </c>
    </row>
    <row r="66" spans="1:13" x14ac:dyDescent="0.25">
      <c r="A66" s="226" t="s">
        <v>39</v>
      </c>
      <c r="B66" s="216">
        <v>1051</v>
      </c>
      <c r="C66" s="227"/>
      <c r="D66" s="225"/>
      <c r="E66" s="206">
        <v>0</v>
      </c>
      <c r="F66" s="207">
        <f t="shared" si="0"/>
        <v>0</v>
      </c>
      <c r="G66" s="207">
        <f t="shared" si="1"/>
        <v>0</v>
      </c>
      <c r="H66" s="207">
        <f t="shared" si="2"/>
        <v>0</v>
      </c>
      <c r="I66" s="207">
        <f t="shared" si="3"/>
        <v>0</v>
      </c>
      <c r="J66" s="215"/>
    </row>
    <row r="67" spans="1:13" x14ac:dyDescent="0.25">
      <c r="A67" s="226" t="s">
        <v>40</v>
      </c>
      <c r="B67" s="216">
        <v>1052</v>
      </c>
      <c r="C67" s="227"/>
      <c r="D67" s="228"/>
      <c r="E67" s="206">
        <v>0</v>
      </c>
      <c r="F67" s="207">
        <f t="shared" si="0"/>
        <v>0</v>
      </c>
      <c r="G67" s="207">
        <f t="shared" si="1"/>
        <v>0</v>
      </c>
      <c r="H67" s="207">
        <f t="shared" si="2"/>
        <v>0</v>
      </c>
      <c r="I67" s="207">
        <f t="shared" si="3"/>
        <v>0</v>
      </c>
      <c r="J67" s="215"/>
    </row>
    <row r="68" spans="1:13" ht="25.5" x14ac:dyDescent="0.25">
      <c r="A68" s="226" t="s">
        <v>41</v>
      </c>
      <c r="B68" s="216">
        <v>1053</v>
      </c>
      <c r="C68" s="227"/>
      <c r="D68" s="228"/>
      <c r="E68" s="206">
        <v>0</v>
      </c>
      <c r="F68" s="207">
        <f t="shared" si="0"/>
        <v>0</v>
      </c>
      <c r="G68" s="207">
        <f t="shared" si="1"/>
        <v>0</v>
      </c>
      <c r="H68" s="207">
        <f t="shared" si="2"/>
        <v>0</v>
      </c>
      <c r="I68" s="207">
        <f t="shared" si="3"/>
        <v>0</v>
      </c>
      <c r="J68" s="215"/>
    </row>
    <row r="69" spans="1:13" x14ac:dyDescent="0.25">
      <c r="A69" s="226" t="s">
        <v>42</v>
      </c>
      <c r="B69" s="216">
        <v>1054</v>
      </c>
      <c r="C69" s="227"/>
      <c r="D69" s="228"/>
      <c r="E69" s="206">
        <v>0</v>
      </c>
      <c r="F69" s="207">
        <f t="shared" si="0"/>
        <v>0</v>
      </c>
      <c r="G69" s="207">
        <f t="shared" si="1"/>
        <v>0</v>
      </c>
      <c r="H69" s="207">
        <f t="shared" si="2"/>
        <v>0</v>
      </c>
      <c r="I69" s="207">
        <f t="shared" si="3"/>
        <v>0</v>
      </c>
      <c r="J69" s="215"/>
    </row>
    <row r="70" spans="1:13" ht="25.5" x14ac:dyDescent="0.25">
      <c r="A70" s="226" t="s">
        <v>43</v>
      </c>
      <c r="B70" s="216">
        <v>1055</v>
      </c>
      <c r="C70" s="227"/>
      <c r="D70" s="228"/>
      <c r="E70" s="206">
        <v>0</v>
      </c>
      <c r="F70" s="207">
        <f t="shared" si="0"/>
        <v>0</v>
      </c>
      <c r="G70" s="207">
        <f t="shared" si="1"/>
        <v>0</v>
      </c>
      <c r="H70" s="207">
        <f t="shared" si="2"/>
        <v>0</v>
      </c>
      <c r="I70" s="207">
        <f t="shared" si="3"/>
        <v>0</v>
      </c>
      <c r="J70" s="215"/>
    </row>
    <row r="71" spans="1:13" ht="57.75" customHeight="1" x14ac:dyDescent="0.25">
      <c r="A71" s="226" t="s">
        <v>44</v>
      </c>
      <c r="B71" s="216">
        <v>1056</v>
      </c>
      <c r="C71" s="227"/>
      <c r="D71" s="228"/>
      <c r="E71" s="206">
        <v>0</v>
      </c>
      <c r="F71" s="207">
        <f t="shared" si="0"/>
        <v>0</v>
      </c>
      <c r="G71" s="207">
        <f t="shared" si="1"/>
        <v>0</v>
      </c>
      <c r="H71" s="207">
        <f t="shared" si="2"/>
        <v>0</v>
      </c>
      <c r="I71" s="207">
        <f t="shared" si="3"/>
        <v>0</v>
      </c>
      <c r="J71" s="215" t="s">
        <v>45</v>
      </c>
    </row>
    <row r="72" spans="1:13" x14ac:dyDescent="0.25">
      <c r="A72" s="277" t="s">
        <v>46</v>
      </c>
      <c r="B72" s="278"/>
      <c r="C72" s="278"/>
      <c r="D72" s="278"/>
      <c r="E72" s="278"/>
      <c r="F72" s="278"/>
      <c r="G72" s="278"/>
      <c r="H72" s="278"/>
      <c r="I72" s="278"/>
      <c r="J72" s="279"/>
    </row>
    <row r="73" spans="1:13" ht="106.15" customHeight="1" x14ac:dyDescent="0.25">
      <c r="A73" s="187" t="s">
        <v>47</v>
      </c>
      <c r="B73" s="219">
        <v>1100</v>
      </c>
      <c r="C73" s="219"/>
      <c r="D73" s="206"/>
      <c r="E73" s="229">
        <f>E74+E89+E90+E93+E94+E95+E88+E96</f>
        <v>39115.600000000006</v>
      </c>
      <c r="F73" s="229">
        <f>F74+F89+F90+F93+F94+F95+F88+F96</f>
        <v>9052.6500000000015</v>
      </c>
      <c r="G73" s="229">
        <f>G74+G89+G90+G93+G94+G95+G88+G96</f>
        <v>10033.650000000001</v>
      </c>
      <c r="H73" s="229">
        <f>H74+H89+H90+H93+H94+H95+H88+H96</f>
        <v>10285.650000000001</v>
      </c>
      <c r="I73" s="229">
        <f>I74+I89+I90+I93+I94+I95+I88+I96</f>
        <v>9753.6500000000015</v>
      </c>
      <c r="J73" s="215" t="s">
        <v>439</v>
      </c>
      <c r="L73" s="170"/>
      <c r="M73" s="170"/>
    </row>
    <row r="74" spans="1:13" x14ac:dyDescent="0.25">
      <c r="A74" s="226" t="s">
        <v>272</v>
      </c>
      <c r="B74" s="209">
        <v>1110</v>
      </c>
      <c r="C74" s="209"/>
      <c r="D74" s="230"/>
      <c r="E74" s="231">
        <f>E75+E76+E77+E78+E79+E80</f>
        <v>6108</v>
      </c>
      <c r="F74" s="231">
        <f>F75+F76+F77+F78+F79+F80</f>
        <v>1512</v>
      </c>
      <c r="G74" s="231">
        <f>G75+G76+G77+G78+G79+G80</f>
        <v>1576.5</v>
      </c>
      <c r="H74" s="231">
        <f>H75+H76+H77+H78+H79+H80</f>
        <v>1527</v>
      </c>
      <c r="I74" s="231">
        <f>I75+I76+I77+I78+I79+I80</f>
        <v>1502.5</v>
      </c>
      <c r="J74" s="191" t="s">
        <v>440</v>
      </c>
      <c r="L74" s="170"/>
    </row>
    <row r="75" spans="1:13" ht="25.5" customHeight="1" x14ac:dyDescent="0.25">
      <c r="A75" s="232" t="s">
        <v>273</v>
      </c>
      <c r="B75" s="194">
        <v>1111</v>
      </c>
      <c r="C75" s="194"/>
      <c r="D75" s="213"/>
      <c r="E75" s="200"/>
      <c r="F75" s="206">
        <f t="shared" ref="F75:F131" si="4">E75/4</f>
        <v>0</v>
      </c>
      <c r="G75" s="206">
        <f t="shared" ref="G75:G131" si="5">E75/4</f>
        <v>0</v>
      </c>
      <c r="H75" s="206">
        <f t="shared" ref="H75:H131" si="6">E75/4</f>
        <v>0</v>
      </c>
      <c r="I75" s="206">
        <f t="shared" ref="I75:I131" si="7">E75/4</f>
        <v>0</v>
      </c>
      <c r="J75" s="191"/>
      <c r="L75" s="170"/>
    </row>
    <row r="76" spans="1:13" x14ac:dyDescent="0.25">
      <c r="A76" s="232" t="s">
        <v>281</v>
      </c>
      <c r="B76" s="194">
        <v>1112</v>
      </c>
      <c r="C76" s="194"/>
      <c r="D76" s="213"/>
      <c r="E76" s="200">
        <v>60</v>
      </c>
      <c r="F76" s="206">
        <v>0</v>
      </c>
      <c r="G76" s="206">
        <v>40</v>
      </c>
      <c r="H76" s="206">
        <f t="shared" si="6"/>
        <v>15</v>
      </c>
      <c r="I76" s="206">
        <f t="shared" si="7"/>
        <v>15</v>
      </c>
      <c r="J76" s="191" t="s">
        <v>380</v>
      </c>
      <c r="L76" s="170"/>
    </row>
    <row r="77" spans="1:13" x14ac:dyDescent="0.25">
      <c r="A77" s="233" t="s">
        <v>282</v>
      </c>
      <c r="B77" s="194">
        <v>1113</v>
      </c>
      <c r="C77" s="194"/>
      <c r="D77" s="213"/>
      <c r="E77" s="200">
        <v>840</v>
      </c>
      <c r="F77" s="206">
        <f t="shared" si="4"/>
        <v>210</v>
      </c>
      <c r="G77" s="206">
        <f t="shared" si="5"/>
        <v>210</v>
      </c>
      <c r="H77" s="206">
        <f t="shared" si="6"/>
        <v>210</v>
      </c>
      <c r="I77" s="206">
        <f t="shared" si="7"/>
        <v>210</v>
      </c>
      <c r="J77" s="191"/>
      <c r="L77" s="170"/>
    </row>
    <row r="78" spans="1:13" x14ac:dyDescent="0.25">
      <c r="A78" s="233" t="s">
        <v>418</v>
      </c>
      <c r="B78" s="194">
        <v>1114</v>
      </c>
      <c r="C78" s="194"/>
      <c r="D78" s="213"/>
      <c r="E78" s="200">
        <v>98</v>
      </c>
      <c r="F78" s="206">
        <f>E78/4</f>
        <v>24.5</v>
      </c>
      <c r="G78" s="206">
        <v>49</v>
      </c>
      <c r="H78" s="206">
        <f t="shared" si="6"/>
        <v>24.5</v>
      </c>
      <c r="I78" s="206">
        <v>0</v>
      </c>
      <c r="J78" s="191"/>
      <c r="L78" s="170"/>
    </row>
    <row r="79" spans="1:13" ht="26.25" customHeight="1" x14ac:dyDescent="0.25">
      <c r="A79" s="233" t="s">
        <v>419</v>
      </c>
      <c r="B79" s="194">
        <v>1115</v>
      </c>
      <c r="C79" s="194"/>
      <c r="D79" s="213"/>
      <c r="E79" s="200">
        <v>20</v>
      </c>
      <c r="F79" s="206">
        <f t="shared" si="4"/>
        <v>5</v>
      </c>
      <c r="G79" s="206">
        <f t="shared" si="5"/>
        <v>5</v>
      </c>
      <c r="H79" s="206">
        <f t="shared" si="6"/>
        <v>5</v>
      </c>
      <c r="I79" s="206">
        <f t="shared" si="7"/>
        <v>5</v>
      </c>
      <c r="J79" s="191"/>
      <c r="L79" s="170"/>
    </row>
    <row r="80" spans="1:13" ht="26.25" x14ac:dyDescent="0.25">
      <c r="A80" s="233" t="s">
        <v>420</v>
      </c>
      <c r="B80" s="194">
        <v>1116</v>
      </c>
      <c r="C80" s="191"/>
      <c r="D80" s="213"/>
      <c r="E80" s="200">
        <v>5090</v>
      </c>
      <c r="F80" s="206">
        <f t="shared" si="4"/>
        <v>1272.5</v>
      </c>
      <c r="G80" s="206">
        <f t="shared" si="5"/>
        <v>1272.5</v>
      </c>
      <c r="H80" s="206">
        <f t="shared" si="6"/>
        <v>1272.5</v>
      </c>
      <c r="I80" s="206">
        <f t="shared" si="7"/>
        <v>1272.5</v>
      </c>
      <c r="J80" s="191"/>
      <c r="L80" s="170"/>
    </row>
    <row r="81" spans="1:12" ht="26.25" x14ac:dyDescent="0.25">
      <c r="A81" s="213" t="s">
        <v>49</v>
      </c>
      <c r="B81" s="191">
        <v>1120</v>
      </c>
      <c r="C81" s="191"/>
      <c r="D81" s="213"/>
      <c r="E81" s="200">
        <f>E82+E83+E84+E85</f>
        <v>444.5</v>
      </c>
      <c r="F81" s="206">
        <f t="shared" si="4"/>
        <v>111.125</v>
      </c>
      <c r="G81" s="206">
        <f t="shared" si="5"/>
        <v>111.125</v>
      </c>
      <c r="H81" s="206">
        <f t="shared" si="6"/>
        <v>111.125</v>
      </c>
      <c r="I81" s="206">
        <f t="shared" si="7"/>
        <v>111.125</v>
      </c>
      <c r="J81" s="191" t="s">
        <v>441</v>
      </c>
      <c r="L81" s="170"/>
    </row>
    <row r="82" spans="1:12" x14ac:dyDescent="0.25">
      <c r="A82" s="233" t="s">
        <v>50</v>
      </c>
      <c r="B82" s="194">
        <v>1121</v>
      </c>
      <c r="C82" s="194"/>
      <c r="D82" s="213"/>
      <c r="E82" s="200">
        <v>184.8</v>
      </c>
      <c r="F82" s="206">
        <f t="shared" si="4"/>
        <v>46.2</v>
      </c>
      <c r="G82" s="206">
        <f t="shared" si="5"/>
        <v>46.2</v>
      </c>
      <c r="H82" s="206">
        <f t="shared" si="6"/>
        <v>46.2</v>
      </c>
      <c r="I82" s="206">
        <f t="shared" si="7"/>
        <v>46.2</v>
      </c>
      <c r="J82" s="191"/>
      <c r="L82" s="170"/>
    </row>
    <row r="83" spans="1:12" ht="26.25" x14ac:dyDescent="0.25">
      <c r="A83" s="233" t="s">
        <v>51</v>
      </c>
      <c r="B83" s="194">
        <v>1122</v>
      </c>
      <c r="C83" s="194"/>
      <c r="D83" s="213"/>
      <c r="E83" s="200">
        <v>160.19999999999999</v>
      </c>
      <c r="F83" s="206">
        <f t="shared" si="4"/>
        <v>40.049999999999997</v>
      </c>
      <c r="G83" s="206">
        <f t="shared" si="5"/>
        <v>40.049999999999997</v>
      </c>
      <c r="H83" s="206">
        <f>E83/4</f>
        <v>40.049999999999997</v>
      </c>
      <c r="I83" s="206">
        <f t="shared" si="7"/>
        <v>40.049999999999997</v>
      </c>
      <c r="J83" s="191"/>
      <c r="L83" s="170"/>
    </row>
    <row r="84" spans="1:12" x14ac:dyDescent="0.25">
      <c r="A84" s="233" t="s">
        <v>52</v>
      </c>
      <c r="B84" s="194">
        <v>1123</v>
      </c>
      <c r="C84" s="194"/>
      <c r="D84" s="213"/>
      <c r="E84" s="200">
        <v>0</v>
      </c>
      <c r="F84" s="206">
        <f t="shared" si="4"/>
        <v>0</v>
      </c>
      <c r="G84" s="206">
        <f t="shared" si="5"/>
        <v>0</v>
      </c>
      <c r="H84" s="206">
        <f t="shared" si="6"/>
        <v>0</v>
      </c>
      <c r="I84" s="206">
        <f t="shared" si="7"/>
        <v>0</v>
      </c>
      <c r="J84" s="191"/>
      <c r="L84" s="170"/>
    </row>
    <row r="85" spans="1:12" x14ac:dyDescent="0.25">
      <c r="A85" s="233" t="s">
        <v>53</v>
      </c>
      <c r="B85" s="194">
        <v>1124</v>
      </c>
      <c r="C85" s="194"/>
      <c r="D85" s="213"/>
      <c r="E85" s="200">
        <v>99.5</v>
      </c>
      <c r="F85" s="206">
        <v>35.200000000000003</v>
      </c>
      <c r="G85" s="206">
        <v>23.7</v>
      </c>
      <c r="H85" s="206">
        <v>7.4</v>
      </c>
      <c r="I85" s="206">
        <v>33.200000000000003</v>
      </c>
      <c r="J85" s="191"/>
      <c r="K85" s="205"/>
      <c r="L85" s="170"/>
    </row>
    <row r="86" spans="1:12" x14ac:dyDescent="0.25">
      <c r="A86" s="233" t="s">
        <v>54</v>
      </c>
      <c r="B86" s="194">
        <v>1125</v>
      </c>
      <c r="C86" s="194"/>
      <c r="D86" s="213"/>
      <c r="E86" s="200">
        <v>0</v>
      </c>
      <c r="F86" s="206">
        <f t="shared" si="4"/>
        <v>0</v>
      </c>
      <c r="G86" s="206">
        <f t="shared" si="5"/>
        <v>0</v>
      </c>
      <c r="H86" s="206">
        <f t="shared" si="6"/>
        <v>0</v>
      </c>
      <c r="I86" s="206">
        <f t="shared" si="7"/>
        <v>0</v>
      </c>
      <c r="J86" s="191"/>
      <c r="K86" s="205"/>
      <c r="L86" s="170"/>
    </row>
    <row r="87" spans="1:12" x14ac:dyDescent="0.25">
      <c r="A87" s="233" t="s">
        <v>421</v>
      </c>
      <c r="B87" s="194">
        <v>1126</v>
      </c>
      <c r="C87" s="191"/>
      <c r="D87" s="213"/>
      <c r="E87" s="200">
        <v>0</v>
      </c>
      <c r="F87" s="206">
        <f t="shared" si="4"/>
        <v>0</v>
      </c>
      <c r="G87" s="206">
        <f t="shared" si="5"/>
        <v>0</v>
      </c>
      <c r="H87" s="206">
        <f t="shared" si="6"/>
        <v>0</v>
      </c>
      <c r="I87" s="206">
        <f t="shared" si="7"/>
        <v>0</v>
      </c>
      <c r="J87" s="191"/>
      <c r="K87" s="205"/>
      <c r="L87" s="170"/>
    </row>
    <row r="88" spans="1:12" x14ac:dyDescent="0.25">
      <c r="A88" s="213" t="s">
        <v>55</v>
      </c>
      <c r="B88" s="191">
        <v>1130</v>
      </c>
      <c r="C88" s="191"/>
      <c r="D88" s="213"/>
      <c r="E88" s="200">
        <v>10150</v>
      </c>
      <c r="F88" s="206">
        <f>E88*18%</f>
        <v>1827</v>
      </c>
      <c r="G88" s="206">
        <f>E88*27%</f>
        <v>2740.5</v>
      </c>
      <c r="H88" s="206">
        <f>E88*30%</f>
        <v>3045</v>
      </c>
      <c r="I88" s="206">
        <f>E88*25%</f>
        <v>2537.5</v>
      </c>
      <c r="J88" s="234"/>
      <c r="K88" s="205"/>
      <c r="L88" s="170"/>
    </row>
    <row r="89" spans="1:12" x14ac:dyDescent="0.25">
      <c r="A89" s="213" t="s">
        <v>56</v>
      </c>
      <c r="B89" s="191">
        <v>1140</v>
      </c>
      <c r="C89" s="191"/>
      <c r="D89" s="213"/>
      <c r="E89" s="200">
        <v>16060</v>
      </c>
      <c r="F89" s="206">
        <f t="shared" si="4"/>
        <v>4015</v>
      </c>
      <c r="G89" s="206">
        <f t="shared" si="5"/>
        <v>4015</v>
      </c>
      <c r="H89" s="206">
        <f t="shared" si="6"/>
        <v>4015</v>
      </c>
      <c r="I89" s="206">
        <f t="shared" si="7"/>
        <v>4015</v>
      </c>
      <c r="J89" s="191"/>
      <c r="K89" s="205"/>
      <c r="L89" s="170"/>
    </row>
    <row r="90" spans="1:12" x14ac:dyDescent="0.25">
      <c r="A90" s="213" t="s">
        <v>57</v>
      </c>
      <c r="B90" s="191">
        <v>1150</v>
      </c>
      <c r="C90" s="191"/>
      <c r="D90" s="213"/>
      <c r="E90" s="200">
        <f>E89*22%</f>
        <v>3533.2</v>
      </c>
      <c r="F90" s="206">
        <f t="shared" si="4"/>
        <v>883.3</v>
      </c>
      <c r="G90" s="206">
        <f t="shared" si="5"/>
        <v>883.3</v>
      </c>
      <c r="H90" s="206">
        <f t="shared" si="6"/>
        <v>883.3</v>
      </c>
      <c r="I90" s="206">
        <f t="shared" si="7"/>
        <v>883.3</v>
      </c>
      <c r="J90" s="191"/>
      <c r="L90" s="170"/>
    </row>
    <row r="91" spans="1:12" x14ac:dyDescent="0.25">
      <c r="A91" s="213" t="s">
        <v>58</v>
      </c>
      <c r="B91" s="191">
        <v>1160</v>
      </c>
      <c r="C91" s="191"/>
      <c r="D91" s="213"/>
      <c r="E91" s="200">
        <v>0</v>
      </c>
      <c r="F91" s="206">
        <f t="shared" si="4"/>
        <v>0</v>
      </c>
      <c r="G91" s="206">
        <f t="shared" si="5"/>
        <v>0</v>
      </c>
      <c r="H91" s="206">
        <f t="shared" si="6"/>
        <v>0</v>
      </c>
      <c r="I91" s="206">
        <f t="shared" si="7"/>
        <v>0</v>
      </c>
      <c r="J91" s="191"/>
      <c r="L91" s="170"/>
    </row>
    <row r="92" spans="1:12" x14ac:dyDescent="0.25">
      <c r="A92" s="213" t="s">
        <v>381</v>
      </c>
      <c r="B92" s="191">
        <v>1170</v>
      </c>
      <c r="C92" s="191"/>
      <c r="D92" s="213"/>
      <c r="E92" s="200">
        <v>0</v>
      </c>
      <c r="F92" s="206">
        <f t="shared" si="4"/>
        <v>0</v>
      </c>
      <c r="G92" s="206">
        <f t="shared" si="5"/>
        <v>0</v>
      </c>
      <c r="H92" s="206">
        <f t="shared" si="6"/>
        <v>0</v>
      </c>
      <c r="I92" s="206">
        <f t="shared" si="7"/>
        <v>0</v>
      </c>
      <c r="J92" s="191" t="s">
        <v>278</v>
      </c>
      <c r="L92" s="170"/>
    </row>
    <row r="93" spans="1:12" ht="28.5" customHeight="1" x14ac:dyDescent="0.25">
      <c r="A93" s="213" t="s">
        <v>75</v>
      </c>
      <c r="B93" s="191">
        <v>1180</v>
      </c>
      <c r="C93" s="191"/>
      <c r="D93" s="213"/>
      <c r="E93" s="200">
        <v>3</v>
      </c>
      <c r="F93" s="206">
        <v>0</v>
      </c>
      <c r="G93" s="235">
        <v>3</v>
      </c>
      <c r="H93" s="206">
        <v>0</v>
      </c>
      <c r="I93" s="206">
        <v>0</v>
      </c>
      <c r="J93" s="191"/>
      <c r="L93" s="170"/>
    </row>
    <row r="94" spans="1:12" ht="51.75" x14ac:dyDescent="0.25">
      <c r="A94" s="213" t="s">
        <v>59</v>
      </c>
      <c r="B94" s="191">
        <v>1190</v>
      </c>
      <c r="C94" s="191"/>
      <c r="D94" s="213"/>
      <c r="E94" s="200">
        <v>200</v>
      </c>
      <c r="F94" s="235">
        <f t="shared" si="4"/>
        <v>50</v>
      </c>
      <c r="G94" s="235">
        <f t="shared" si="5"/>
        <v>50</v>
      </c>
      <c r="H94" s="235">
        <f t="shared" si="6"/>
        <v>50</v>
      </c>
      <c r="I94" s="235">
        <f t="shared" si="7"/>
        <v>50</v>
      </c>
      <c r="J94" s="191"/>
      <c r="L94" s="170"/>
    </row>
    <row r="95" spans="1:12" x14ac:dyDescent="0.25">
      <c r="A95" s="213" t="s">
        <v>60</v>
      </c>
      <c r="B95" s="191">
        <v>1200</v>
      </c>
      <c r="C95" s="191"/>
      <c r="D95" s="213"/>
      <c r="E95" s="236">
        <v>2611.4</v>
      </c>
      <c r="F95" s="206">
        <f t="shared" si="4"/>
        <v>652.85</v>
      </c>
      <c r="G95" s="206">
        <f t="shared" si="5"/>
        <v>652.85</v>
      </c>
      <c r="H95" s="206">
        <f t="shared" si="6"/>
        <v>652.85</v>
      </c>
      <c r="I95" s="206">
        <f t="shared" si="7"/>
        <v>652.85</v>
      </c>
      <c r="J95" s="191"/>
      <c r="L95" s="170"/>
    </row>
    <row r="96" spans="1:12" x14ac:dyDescent="0.25">
      <c r="A96" s="213" t="s">
        <v>61</v>
      </c>
      <c r="B96" s="191">
        <v>1210</v>
      </c>
      <c r="C96" s="191"/>
      <c r="D96" s="213"/>
      <c r="E96" s="200">
        <v>450</v>
      </c>
      <c r="F96" s="206">
        <f t="shared" si="4"/>
        <v>112.5</v>
      </c>
      <c r="G96" s="206">
        <f t="shared" si="5"/>
        <v>112.5</v>
      </c>
      <c r="H96" s="206">
        <f t="shared" si="6"/>
        <v>112.5</v>
      </c>
      <c r="I96" s="206">
        <f t="shared" si="7"/>
        <v>112.5</v>
      </c>
      <c r="J96" s="191"/>
      <c r="L96" s="170"/>
    </row>
    <row r="97" spans="1:12" x14ac:dyDescent="0.25">
      <c r="A97" s="213" t="s">
        <v>510</v>
      </c>
      <c r="B97" s="194" t="s">
        <v>438</v>
      </c>
      <c r="C97" s="194"/>
      <c r="D97" s="213"/>
      <c r="E97" s="200">
        <v>450</v>
      </c>
      <c r="F97" s="206">
        <f t="shared" si="4"/>
        <v>112.5</v>
      </c>
      <c r="G97" s="206">
        <f t="shared" si="5"/>
        <v>112.5</v>
      </c>
      <c r="H97" s="206">
        <f t="shared" si="6"/>
        <v>112.5</v>
      </c>
      <c r="I97" s="206">
        <f t="shared" si="7"/>
        <v>112.5</v>
      </c>
      <c r="J97" s="191"/>
      <c r="L97" s="170"/>
    </row>
    <row r="98" spans="1:12" ht="106.9" customHeight="1" x14ac:dyDescent="0.25">
      <c r="A98" s="237" t="s">
        <v>62</v>
      </c>
      <c r="B98" s="188">
        <v>1300</v>
      </c>
      <c r="C98" s="188"/>
      <c r="D98" s="213"/>
      <c r="E98" s="238">
        <f>E99+E106+E107+E109+E110+E111+E113+E114+E115+E117+E120+E121</f>
        <v>4113.25</v>
      </c>
      <c r="F98" s="238">
        <f>F99+F106+F107+F109+F110+F111+F113+F114+F115+F117+F120+F121</f>
        <v>1059.7625</v>
      </c>
      <c r="G98" s="238">
        <f>G99+G106+G107+G109+G110+G111+G113+G114+G115+G117+G120+G121</f>
        <v>1014.9625000000001</v>
      </c>
      <c r="H98" s="238">
        <f>H99+H106+H107+H109+H110+H111+H113+H114+H115+H117+H120+H121</f>
        <v>1014.4625000000001</v>
      </c>
      <c r="I98" s="238">
        <f>I99+I106+I107+I109+I110+I111+I113+I114+I115+I117+I120+I121</f>
        <v>1024.0625</v>
      </c>
      <c r="J98" s="191" t="s">
        <v>442</v>
      </c>
      <c r="L98" s="170"/>
    </row>
    <row r="99" spans="1:12" ht="47.45" customHeight="1" x14ac:dyDescent="0.25">
      <c r="A99" s="226" t="s">
        <v>63</v>
      </c>
      <c r="B99" s="191">
        <v>1310</v>
      </c>
      <c r="C99" s="191"/>
      <c r="D99" s="213"/>
      <c r="E99" s="200">
        <f>E100+E101+E102+E103+E104+E105</f>
        <v>42</v>
      </c>
      <c r="F99" s="200">
        <f>F100+F101+F102+F103+F104+F105</f>
        <v>9.5</v>
      </c>
      <c r="G99" s="200">
        <f>G100+G101+G102+G103+G104+G105</f>
        <v>12.5</v>
      </c>
      <c r="H99" s="200">
        <f>H100+H101+H102+H103+H104+H105</f>
        <v>10</v>
      </c>
      <c r="I99" s="200">
        <f>I100+I101+I102+I103+I104+I105</f>
        <v>10</v>
      </c>
      <c r="J99" s="191" t="s">
        <v>64</v>
      </c>
      <c r="L99" s="170"/>
    </row>
    <row r="100" spans="1:12" ht="26.25" x14ac:dyDescent="0.25">
      <c r="A100" s="233" t="s">
        <v>422</v>
      </c>
      <c r="B100" s="194">
        <v>1311</v>
      </c>
      <c r="C100" s="194"/>
      <c r="D100" s="213"/>
      <c r="E100" s="200">
        <v>10</v>
      </c>
      <c r="F100" s="206">
        <v>0</v>
      </c>
      <c r="G100" s="206">
        <v>5</v>
      </c>
      <c r="H100" s="206">
        <f t="shared" si="6"/>
        <v>2.5</v>
      </c>
      <c r="I100" s="206">
        <f t="shared" si="7"/>
        <v>2.5</v>
      </c>
      <c r="J100" s="191"/>
      <c r="L100" s="170"/>
    </row>
    <row r="101" spans="1:12" ht="26.25" x14ac:dyDescent="0.25">
      <c r="A101" s="233" t="s">
        <v>65</v>
      </c>
      <c r="B101" s="194">
        <v>1312</v>
      </c>
      <c r="C101" s="194"/>
      <c r="D101" s="213"/>
      <c r="E101" s="200">
        <v>2</v>
      </c>
      <c r="F101" s="206">
        <v>2</v>
      </c>
      <c r="G101" s="206">
        <v>0</v>
      </c>
      <c r="H101" s="206">
        <v>0</v>
      </c>
      <c r="I101" s="206">
        <v>0</v>
      </c>
      <c r="J101" s="191"/>
      <c r="L101" s="170"/>
    </row>
    <row r="102" spans="1:12" x14ac:dyDescent="0.25">
      <c r="A102" s="233" t="s">
        <v>66</v>
      </c>
      <c r="B102" s="194">
        <v>1313</v>
      </c>
      <c r="C102" s="194"/>
      <c r="D102" s="213"/>
      <c r="E102" s="200">
        <v>0</v>
      </c>
      <c r="F102" s="206">
        <f t="shared" si="4"/>
        <v>0</v>
      </c>
      <c r="G102" s="206">
        <f t="shared" si="5"/>
        <v>0</v>
      </c>
      <c r="H102" s="206">
        <f t="shared" si="6"/>
        <v>0</v>
      </c>
      <c r="I102" s="206">
        <f t="shared" si="7"/>
        <v>0</v>
      </c>
      <c r="J102" s="191"/>
      <c r="L102" s="170"/>
    </row>
    <row r="103" spans="1:12" x14ac:dyDescent="0.25">
      <c r="A103" s="233" t="s">
        <v>67</v>
      </c>
      <c r="B103" s="194">
        <v>1314</v>
      </c>
      <c r="C103" s="194"/>
      <c r="D103" s="213"/>
      <c r="E103" s="200">
        <v>0</v>
      </c>
      <c r="F103" s="206">
        <f t="shared" si="4"/>
        <v>0</v>
      </c>
      <c r="G103" s="206">
        <f t="shared" si="5"/>
        <v>0</v>
      </c>
      <c r="H103" s="206">
        <f t="shared" si="6"/>
        <v>0</v>
      </c>
      <c r="I103" s="206">
        <f t="shared" si="7"/>
        <v>0</v>
      </c>
      <c r="J103" s="191"/>
      <c r="L103" s="170"/>
    </row>
    <row r="104" spans="1:12" x14ac:dyDescent="0.25">
      <c r="A104" s="233" t="s">
        <v>68</v>
      </c>
      <c r="B104" s="194">
        <v>1315</v>
      </c>
      <c r="C104" s="194"/>
      <c r="D104" s="213"/>
      <c r="E104" s="200">
        <v>30</v>
      </c>
      <c r="F104" s="206">
        <f t="shared" si="4"/>
        <v>7.5</v>
      </c>
      <c r="G104" s="206">
        <f t="shared" si="5"/>
        <v>7.5</v>
      </c>
      <c r="H104" s="206">
        <f t="shared" si="6"/>
        <v>7.5</v>
      </c>
      <c r="I104" s="206">
        <f t="shared" si="7"/>
        <v>7.5</v>
      </c>
      <c r="J104" s="191"/>
      <c r="L104" s="170"/>
    </row>
    <row r="105" spans="1:12" x14ac:dyDescent="0.25">
      <c r="A105" s="233" t="s">
        <v>457</v>
      </c>
      <c r="B105" s="194">
        <v>1316</v>
      </c>
      <c r="C105" s="194"/>
      <c r="D105" s="213"/>
      <c r="E105" s="200">
        <v>0</v>
      </c>
      <c r="F105" s="206">
        <f t="shared" si="4"/>
        <v>0</v>
      </c>
      <c r="G105" s="206">
        <f t="shared" si="5"/>
        <v>0</v>
      </c>
      <c r="H105" s="206">
        <f t="shared" si="6"/>
        <v>0</v>
      </c>
      <c r="I105" s="206">
        <f t="shared" si="7"/>
        <v>0</v>
      </c>
      <c r="J105" s="191" t="s">
        <v>278</v>
      </c>
      <c r="L105" s="170"/>
    </row>
    <row r="106" spans="1:12" x14ac:dyDescent="0.25">
      <c r="A106" s="213" t="s">
        <v>56</v>
      </c>
      <c r="B106" s="191">
        <v>1320</v>
      </c>
      <c r="C106" s="194"/>
      <c r="D106" s="213"/>
      <c r="E106" s="200">
        <v>3052.5</v>
      </c>
      <c r="F106" s="206">
        <f t="shared" si="4"/>
        <v>763.125</v>
      </c>
      <c r="G106" s="206">
        <f t="shared" si="5"/>
        <v>763.125</v>
      </c>
      <c r="H106" s="206">
        <f t="shared" si="6"/>
        <v>763.125</v>
      </c>
      <c r="I106" s="206">
        <f t="shared" si="7"/>
        <v>763.125</v>
      </c>
      <c r="J106" s="191"/>
      <c r="L106" s="170"/>
    </row>
    <row r="107" spans="1:12" x14ac:dyDescent="0.25">
      <c r="A107" s="213" t="s">
        <v>57</v>
      </c>
      <c r="B107" s="191">
        <v>1330</v>
      </c>
      <c r="C107" s="194"/>
      <c r="D107" s="213"/>
      <c r="E107" s="200">
        <f>E106*22%</f>
        <v>671.55</v>
      </c>
      <c r="F107" s="206">
        <f t="shared" si="4"/>
        <v>167.88749999999999</v>
      </c>
      <c r="G107" s="206">
        <f t="shared" si="5"/>
        <v>167.88749999999999</v>
      </c>
      <c r="H107" s="206">
        <f t="shared" si="6"/>
        <v>167.88749999999999</v>
      </c>
      <c r="I107" s="206">
        <f t="shared" si="7"/>
        <v>167.88749999999999</v>
      </c>
      <c r="J107" s="191"/>
      <c r="L107" s="170"/>
    </row>
    <row r="108" spans="1:12" ht="24" customHeight="1" x14ac:dyDescent="0.25">
      <c r="A108" s="213" t="s">
        <v>69</v>
      </c>
      <c r="B108" s="191">
        <v>1340</v>
      </c>
      <c r="C108" s="191"/>
      <c r="D108" s="213"/>
      <c r="E108" s="200">
        <v>0</v>
      </c>
      <c r="F108" s="206">
        <f t="shared" si="4"/>
        <v>0</v>
      </c>
      <c r="G108" s="206">
        <f t="shared" si="5"/>
        <v>0</v>
      </c>
      <c r="H108" s="206">
        <f t="shared" si="6"/>
        <v>0</v>
      </c>
      <c r="I108" s="206">
        <f t="shared" si="7"/>
        <v>0</v>
      </c>
      <c r="J108" s="191"/>
      <c r="L108" s="170"/>
    </row>
    <row r="109" spans="1:12" x14ac:dyDescent="0.25">
      <c r="A109" s="213" t="s">
        <v>70</v>
      </c>
      <c r="B109" s="191">
        <v>1350</v>
      </c>
      <c r="C109" s="191"/>
      <c r="D109" s="213"/>
      <c r="E109" s="200">
        <v>0</v>
      </c>
      <c r="F109" s="206">
        <f t="shared" si="4"/>
        <v>0</v>
      </c>
      <c r="G109" s="206">
        <f t="shared" si="5"/>
        <v>0</v>
      </c>
      <c r="H109" s="206">
        <f t="shared" si="6"/>
        <v>0</v>
      </c>
      <c r="I109" s="206">
        <f t="shared" si="7"/>
        <v>0</v>
      </c>
      <c r="J109" s="191"/>
      <c r="L109" s="170"/>
    </row>
    <row r="110" spans="1:12" x14ac:dyDescent="0.25">
      <c r="A110" s="213" t="s">
        <v>71</v>
      </c>
      <c r="B110" s="191">
        <v>1360</v>
      </c>
      <c r="C110" s="191"/>
      <c r="D110" s="213"/>
      <c r="E110" s="200">
        <v>100</v>
      </c>
      <c r="F110" s="206">
        <v>45</v>
      </c>
      <c r="G110" s="206">
        <v>15</v>
      </c>
      <c r="H110" s="206">
        <v>20</v>
      </c>
      <c r="I110" s="206">
        <v>20</v>
      </c>
      <c r="J110" s="234"/>
      <c r="L110" s="170"/>
    </row>
    <row r="111" spans="1:12" x14ac:dyDescent="0.25">
      <c r="A111" s="213" t="s">
        <v>72</v>
      </c>
      <c r="B111" s="191">
        <v>1370</v>
      </c>
      <c r="C111" s="191"/>
      <c r="D111" s="213"/>
      <c r="E111" s="200">
        <v>30</v>
      </c>
      <c r="F111" s="206">
        <f t="shared" si="4"/>
        <v>7.5</v>
      </c>
      <c r="G111" s="206">
        <f t="shared" si="5"/>
        <v>7.5</v>
      </c>
      <c r="H111" s="206">
        <f t="shared" si="6"/>
        <v>7.5</v>
      </c>
      <c r="I111" s="206">
        <f t="shared" si="7"/>
        <v>7.5</v>
      </c>
      <c r="J111" s="234"/>
      <c r="L111" s="170"/>
    </row>
    <row r="112" spans="1:12" x14ac:dyDescent="0.25">
      <c r="A112" s="213" t="s">
        <v>279</v>
      </c>
      <c r="B112" s="191">
        <v>1380</v>
      </c>
      <c r="C112" s="191"/>
      <c r="D112" s="213"/>
      <c r="E112" s="200">
        <v>0</v>
      </c>
      <c r="F112" s="206">
        <f t="shared" si="4"/>
        <v>0</v>
      </c>
      <c r="G112" s="206">
        <f t="shared" si="5"/>
        <v>0</v>
      </c>
      <c r="H112" s="206">
        <f t="shared" si="6"/>
        <v>0</v>
      </c>
      <c r="I112" s="206">
        <f t="shared" si="7"/>
        <v>0</v>
      </c>
      <c r="J112" s="234"/>
      <c r="L112" s="170"/>
    </row>
    <row r="113" spans="1:12" ht="26.25" x14ac:dyDescent="0.25">
      <c r="A113" s="213" t="s">
        <v>73</v>
      </c>
      <c r="B113" s="191">
        <v>1390</v>
      </c>
      <c r="C113" s="191"/>
      <c r="D113" s="213"/>
      <c r="E113" s="200">
        <v>8</v>
      </c>
      <c r="F113" s="206">
        <f t="shared" si="4"/>
        <v>2</v>
      </c>
      <c r="G113" s="206">
        <f t="shared" si="5"/>
        <v>2</v>
      </c>
      <c r="H113" s="206">
        <f t="shared" si="6"/>
        <v>2</v>
      </c>
      <c r="I113" s="206">
        <f t="shared" si="7"/>
        <v>2</v>
      </c>
      <c r="J113" s="234"/>
      <c r="L113" s="170"/>
    </row>
    <row r="114" spans="1:12" x14ac:dyDescent="0.25">
      <c r="A114" s="213" t="s">
        <v>48</v>
      </c>
      <c r="B114" s="191">
        <v>1400</v>
      </c>
      <c r="C114" s="191"/>
      <c r="D114" s="213"/>
      <c r="E114" s="200">
        <v>83.2</v>
      </c>
      <c r="F114" s="206">
        <f t="shared" si="4"/>
        <v>20.8</v>
      </c>
      <c r="G114" s="206">
        <f t="shared" si="5"/>
        <v>20.8</v>
      </c>
      <c r="H114" s="206">
        <f t="shared" si="6"/>
        <v>20.8</v>
      </c>
      <c r="I114" s="206">
        <f t="shared" si="7"/>
        <v>20.8</v>
      </c>
      <c r="J114" s="234"/>
      <c r="L114" s="170"/>
    </row>
    <row r="115" spans="1:12" ht="26.25" x14ac:dyDescent="0.25">
      <c r="A115" s="213" t="s">
        <v>74</v>
      </c>
      <c r="B115" s="191">
        <v>1410</v>
      </c>
      <c r="C115" s="191"/>
      <c r="D115" s="213"/>
      <c r="E115" s="200">
        <v>31.2</v>
      </c>
      <c r="F115" s="206">
        <v>21</v>
      </c>
      <c r="G115" s="206">
        <v>0.2</v>
      </c>
      <c r="H115" s="206">
        <v>0.2</v>
      </c>
      <c r="I115" s="206">
        <v>9.8000000000000007</v>
      </c>
      <c r="J115" s="234"/>
      <c r="L115" s="170"/>
    </row>
    <row r="116" spans="1:12" ht="26.25" x14ac:dyDescent="0.25">
      <c r="A116" s="213" t="s">
        <v>75</v>
      </c>
      <c r="B116" s="191">
        <v>1420</v>
      </c>
      <c r="C116" s="191"/>
      <c r="D116" s="213"/>
      <c r="E116" s="200">
        <v>0</v>
      </c>
      <c r="F116" s="206">
        <f t="shared" si="4"/>
        <v>0</v>
      </c>
      <c r="G116" s="206">
        <f t="shared" si="5"/>
        <v>0</v>
      </c>
      <c r="H116" s="206">
        <f t="shared" si="6"/>
        <v>0</v>
      </c>
      <c r="I116" s="206">
        <f t="shared" si="7"/>
        <v>0</v>
      </c>
      <c r="J116" s="191"/>
      <c r="L116" s="170"/>
    </row>
    <row r="117" spans="1:12" ht="26.25" x14ac:dyDescent="0.25">
      <c r="A117" s="239" t="s">
        <v>423</v>
      </c>
      <c r="B117" s="191">
        <v>1430</v>
      </c>
      <c r="C117" s="191"/>
      <c r="D117" s="213"/>
      <c r="E117" s="200">
        <v>3</v>
      </c>
      <c r="F117" s="206">
        <v>0</v>
      </c>
      <c r="G117" s="206">
        <v>3</v>
      </c>
      <c r="H117" s="206">
        <v>0</v>
      </c>
      <c r="I117" s="206">
        <v>0</v>
      </c>
      <c r="J117" s="191"/>
      <c r="L117" s="170"/>
    </row>
    <row r="118" spans="1:12" x14ac:dyDescent="0.25">
      <c r="A118" s="213" t="s">
        <v>76</v>
      </c>
      <c r="B118" s="191">
        <v>1440</v>
      </c>
      <c r="C118" s="191"/>
      <c r="D118" s="213"/>
      <c r="E118" s="200">
        <v>0</v>
      </c>
      <c r="F118" s="206">
        <f t="shared" si="4"/>
        <v>0</v>
      </c>
      <c r="G118" s="206">
        <f t="shared" si="5"/>
        <v>0</v>
      </c>
      <c r="H118" s="206">
        <f t="shared" si="6"/>
        <v>0</v>
      </c>
      <c r="I118" s="206">
        <f t="shared" si="7"/>
        <v>0</v>
      </c>
      <c r="J118" s="191"/>
      <c r="L118" s="170"/>
    </row>
    <row r="119" spans="1:12" x14ac:dyDescent="0.25">
      <c r="A119" s="213" t="s">
        <v>36</v>
      </c>
      <c r="B119" s="194" t="s">
        <v>382</v>
      </c>
      <c r="C119" s="194"/>
      <c r="D119" s="213"/>
      <c r="E119" s="200">
        <v>0</v>
      </c>
      <c r="F119" s="206">
        <f t="shared" si="4"/>
        <v>0</v>
      </c>
      <c r="G119" s="206">
        <f t="shared" si="5"/>
        <v>0</v>
      </c>
      <c r="H119" s="206">
        <f t="shared" si="6"/>
        <v>0</v>
      </c>
      <c r="I119" s="206">
        <f t="shared" si="7"/>
        <v>0</v>
      </c>
      <c r="J119" s="191"/>
      <c r="L119" s="170"/>
    </row>
    <row r="120" spans="1:12" x14ac:dyDescent="0.25">
      <c r="A120" s="213" t="s">
        <v>60</v>
      </c>
      <c r="B120" s="191">
        <v>1450</v>
      </c>
      <c r="C120" s="191"/>
      <c r="D120" s="213"/>
      <c r="E120" s="236">
        <v>61.8</v>
      </c>
      <c r="F120" s="206">
        <f t="shared" si="4"/>
        <v>15.45</v>
      </c>
      <c r="G120" s="206">
        <f t="shared" si="5"/>
        <v>15.45</v>
      </c>
      <c r="H120" s="206">
        <f t="shared" si="6"/>
        <v>15.45</v>
      </c>
      <c r="I120" s="206">
        <f t="shared" si="7"/>
        <v>15.45</v>
      </c>
      <c r="J120" s="191"/>
      <c r="L120" s="170"/>
    </row>
    <row r="121" spans="1:12" ht="51" x14ac:dyDescent="0.25">
      <c r="A121" s="213" t="s">
        <v>77</v>
      </c>
      <c r="B121" s="191">
        <v>1460</v>
      </c>
      <c r="C121" s="191"/>
      <c r="D121" s="213"/>
      <c r="E121" s="200">
        <v>30</v>
      </c>
      <c r="F121" s="206">
        <f t="shared" si="4"/>
        <v>7.5</v>
      </c>
      <c r="G121" s="206">
        <f t="shared" si="5"/>
        <v>7.5</v>
      </c>
      <c r="H121" s="206">
        <f t="shared" si="6"/>
        <v>7.5</v>
      </c>
      <c r="I121" s="206">
        <f t="shared" si="7"/>
        <v>7.5</v>
      </c>
      <c r="J121" s="240" t="s">
        <v>283</v>
      </c>
      <c r="L121" s="170"/>
    </row>
    <row r="122" spans="1:12" x14ac:dyDescent="0.25">
      <c r="A122" s="213"/>
      <c r="B122" s="194" t="s">
        <v>280</v>
      </c>
      <c r="C122" s="194"/>
      <c r="D122" s="213"/>
      <c r="E122" s="200">
        <v>0</v>
      </c>
      <c r="F122" s="206">
        <f t="shared" si="4"/>
        <v>0</v>
      </c>
      <c r="G122" s="206">
        <f t="shared" si="5"/>
        <v>0</v>
      </c>
      <c r="H122" s="206">
        <f t="shared" si="6"/>
        <v>0</v>
      </c>
      <c r="I122" s="206">
        <f t="shared" si="7"/>
        <v>0</v>
      </c>
      <c r="J122" s="191"/>
      <c r="L122" s="170"/>
    </row>
    <row r="123" spans="1:12" x14ac:dyDescent="0.25">
      <c r="A123" s="237" t="s">
        <v>78</v>
      </c>
      <c r="B123" s="188">
        <v>1500</v>
      </c>
      <c r="C123" s="188"/>
      <c r="D123" s="213"/>
      <c r="E123" s="238">
        <f>E124+E125+E126+E127+E128</f>
        <v>1664.5580000000002</v>
      </c>
      <c r="F123" s="238">
        <f>F124+F125+F126+F127+F128</f>
        <v>421.33950000000004</v>
      </c>
      <c r="G123" s="238">
        <f>G124+G125+G126+G127+G128</f>
        <v>417.53950000000003</v>
      </c>
      <c r="H123" s="238">
        <f>H124+H125+H126+H127+H128</f>
        <v>403.43950000000007</v>
      </c>
      <c r="I123" s="238">
        <f>I124+I125+I126+I127+I128</f>
        <v>422.23950000000008</v>
      </c>
      <c r="J123" s="191" t="s">
        <v>79</v>
      </c>
    </row>
    <row r="124" spans="1:12" x14ac:dyDescent="0.25">
      <c r="A124" s="213" t="s">
        <v>80</v>
      </c>
      <c r="B124" s="191">
        <v>1510</v>
      </c>
      <c r="C124" s="191"/>
      <c r="D124" s="213"/>
      <c r="E124" s="200">
        <v>70</v>
      </c>
      <c r="F124" s="206">
        <v>22.7</v>
      </c>
      <c r="G124" s="206">
        <v>18.899999999999999</v>
      </c>
      <c r="H124" s="206">
        <v>4.8</v>
      </c>
      <c r="I124" s="206">
        <v>23.6</v>
      </c>
      <c r="J124" s="234"/>
    </row>
    <row r="125" spans="1:12" x14ac:dyDescent="0.25">
      <c r="A125" s="213" t="s">
        <v>56</v>
      </c>
      <c r="B125" s="191">
        <v>1520</v>
      </c>
      <c r="C125" s="191"/>
      <c r="D125" s="213"/>
      <c r="E125" s="200">
        <v>1298.9000000000001</v>
      </c>
      <c r="F125" s="206">
        <f t="shared" si="4"/>
        <v>324.72500000000002</v>
      </c>
      <c r="G125" s="206">
        <f t="shared" si="5"/>
        <v>324.72500000000002</v>
      </c>
      <c r="H125" s="206">
        <f t="shared" si="6"/>
        <v>324.72500000000002</v>
      </c>
      <c r="I125" s="206">
        <f t="shared" si="7"/>
        <v>324.72500000000002</v>
      </c>
      <c r="J125" s="191"/>
    </row>
    <row r="126" spans="1:12" x14ac:dyDescent="0.25">
      <c r="A126" s="213" t="s">
        <v>57</v>
      </c>
      <c r="B126" s="191">
        <v>1530</v>
      </c>
      <c r="C126" s="191"/>
      <c r="D126" s="213"/>
      <c r="E126" s="200">
        <f>E125*22%</f>
        <v>285.75800000000004</v>
      </c>
      <c r="F126" s="206">
        <f t="shared" si="4"/>
        <v>71.43950000000001</v>
      </c>
      <c r="G126" s="206">
        <f t="shared" si="5"/>
        <v>71.43950000000001</v>
      </c>
      <c r="H126" s="206">
        <f t="shared" si="6"/>
        <v>71.43950000000001</v>
      </c>
      <c r="I126" s="206">
        <f t="shared" si="7"/>
        <v>71.43950000000001</v>
      </c>
      <c r="J126" s="191"/>
    </row>
    <row r="127" spans="1:12" x14ac:dyDescent="0.25">
      <c r="A127" s="213" t="s">
        <v>60</v>
      </c>
      <c r="B127" s="191">
        <v>1540</v>
      </c>
      <c r="C127" s="191"/>
      <c r="D127" s="213"/>
      <c r="E127" s="236">
        <v>9.9</v>
      </c>
      <c r="F127" s="206">
        <f t="shared" si="4"/>
        <v>2.4750000000000001</v>
      </c>
      <c r="G127" s="206">
        <f t="shared" si="5"/>
        <v>2.4750000000000001</v>
      </c>
      <c r="H127" s="206">
        <f t="shared" si="6"/>
        <v>2.4750000000000001</v>
      </c>
      <c r="I127" s="206">
        <f t="shared" si="7"/>
        <v>2.4750000000000001</v>
      </c>
      <c r="J127" s="191"/>
    </row>
    <row r="128" spans="1:12" ht="39" x14ac:dyDescent="0.25">
      <c r="A128" s="213" t="s">
        <v>461</v>
      </c>
      <c r="B128" s="191">
        <v>1550</v>
      </c>
      <c r="C128" s="191"/>
      <c r="D128" s="213"/>
      <c r="E128" s="200">
        <v>0</v>
      </c>
      <c r="F128" s="206">
        <f t="shared" si="4"/>
        <v>0</v>
      </c>
      <c r="G128" s="206">
        <f t="shared" si="5"/>
        <v>0</v>
      </c>
      <c r="H128" s="206">
        <f t="shared" si="6"/>
        <v>0</v>
      </c>
      <c r="I128" s="206">
        <f t="shared" si="7"/>
        <v>0</v>
      </c>
      <c r="J128" s="191" t="s">
        <v>82</v>
      </c>
    </row>
    <row r="129" spans="1:12" x14ac:dyDescent="0.25">
      <c r="A129" s="213" t="s">
        <v>36</v>
      </c>
      <c r="B129" s="241">
        <v>1551</v>
      </c>
      <c r="C129" s="241"/>
      <c r="D129" s="213"/>
      <c r="E129" s="200"/>
      <c r="F129" s="206">
        <f t="shared" si="4"/>
        <v>0</v>
      </c>
      <c r="G129" s="206">
        <f t="shared" si="5"/>
        <v>0</v>
      </c>
      <c r="H129" s="206">
        <f t="shared" si="6"/>
        <v>0</v>
      </c>
      <c r="I129" s="206">
        <f t="shared" si="7"/>
        <v>0</v>
      </c>
      <c r="J129" s="213"/>
    </row>
    <row r="130" spans="1:12" ht="25.5" x14ac:dyDescent="0.25">
      <c r="A130" s="187" t="s">
        <v>462</v>
      </c>
      <c r="B130" s="242">
        <v>1600</v>
      </c>
      <c r="C130" s="242"/>
      <c r="D130" s="213"/>
      <c r="E130" s="200">
        <v>0</v>
      </c>
      <c r="F130" s="206">
        <f t="shared" si="4"/>
        <v>0</v>
      </c>
      <c r="G130" s="206">
        <f t="shared" si="5"/>
        <v>0</v>
      </c>
      <c r="H130" s="206">
        <f t="shared" si="6"/>
        <v>0</v>
      </c>
      <c r="I130" s="206">
        <f t="shared" si="7"/>
        <v>0</v>
      </c>
      <c r="J130" s="213"/>
    </row>
    <row r="131" spans="1:12" ht="25.5" x14ac:dyDescent="0.25">
      <c r="A131" s="187" t="s">
        <v>83</v>
      </c>
      <c r="B131" s="242">
        <v>1700</v>
      </c>
      <c r="C131" s="242"/>
      <c r="D131" s="213"/>
      <c r="E131" s="200">
        <v>0</v>
      </c>
      <c r="F131" s="206">
        <f t="shared" si="4"/>
        <v>0</v>
      </c>
      <c r="G131" s="206">
        <f t="shared" si="5"/>
        <v>0</v>
      </c>
      <c r="H131" s="206">
        <f t="shared" si="6"/>
        <v>0</v>
      </c>
      <c r="I131" s="206">
        <f t="shared" si="7"/>
        <v>0</v>
      </c>
      <c r="J131" s="213"/>
    </row>
    <row r="132" spans="1:12" x14ac:dyDescent="0.25">
      <c r="A132" s="280" t="s">
        <v>84</v>
      </c>
      <c r="B132" s="281"/>
      <c r="C132" s="281"/>
      <c r="D132" s="281"/>
      <c r="E132" s="281"/>
      <c r="F132" s="281"/>
      <c r="G132" s="281"/>
      <c r="H132" s="281"/>
      <c r="I132" s="281"/>
      <c r="J132" s="282"/>
    </row>
    <row r="133" spans="1:12" x14ac:dyDescent="0.25">
      <c r="A133" s="168" t="s">
        <v>56</v>
      </c>
      <c r="B133" s="169">
        <v>2000</v>
      </c>
      <c r="C133" s="191"/>
      <c r="D133" s="213"/>
      <c r="E133" s="200">
        <f>E89+E106+E125</f>
        <v>20411.400000000001</v>
      </c>
      <c r="F133" s="200">
        <f>F89+F106+F125</f>
        <v>5102.8500000000004</v>
      </c>
      <c r="G133" s="200">
        <f>G89+G106+G125</f>
        <v>5102.8500000000004</v>
      </c>
      <c r="H133" s="200">
        <f>H89+H106+H125</f>
        <v>5102.8500000000004</v>
      </c>
      <c r="I133" s="200">
        <f>I89+I106+I125</f>
        <v>5102.8500000000004</v>
      </c>
      <c r="J133" s="169" t="s">
        <v>443</v>
      </c>
    </row>
    <row r="134" spans="1:12" x14ac:dyDescent="0.25">
      <c r="A134" s="174" t="s">
        <v>86</v>
      </c>
      <c r="B134" s="171">
        <v>2001</v>
      </c>
      <c r="C134" s="194"/>
      <c r="D134" s="213"/>
      <c r="E134" s="248">
        <v>6705</v>
      </c>
      <c r="F134" s="248">
        <v>2012</v>
      </c>
      <c r="G134" s="248">
        <v>1963</v>
      </c>
      <c r="H134" s="248">
        <v>1750</v>
      </c>
      <c r="I134" s="248">
        <v>980</v>
      </c>
      <c r="J134" s="169"/>
      <c r="K134" s="243"/>
    </row>
    <row r="135" spans="1:12" x14ac:dyDescent="0.25">
      <c r="A135" s="168" t="s">
        <v>57</v>
      </c>
      <c r="B135" s="169">
        <v>2010</v>
      </c>
      <c r="C135" s="191"/>
      <c r="D135" s="213"/>
      <c r="E135" s="200">
        <f>E90+E107+E126</f>
        <v>4490.5079999999998</v>
      </c>
      <c r="F135" s="200">
        <f>F90+F107+F126</f>
        <v>1122.627</v>
      </c>
      <c r="G135" s="200">
        <f>G90+G107+G126</f>
        <v>1122.627</v>
      </c>
      <c r="H135" s="200">
        <f>H90+H107+H126</f>
        <v>1122.627</v>
      </c>
      <c r="I135" s="200">
        <f>I90+I107+I126</f>
        <v>1122.627</v>
      </c>
      <c r="J135" s="169" t="s">
        <v>444</v>
      </c>
      <c r="K135" s="243"/>
    </row>
    <row r="136" spans="1:12" s="255" customFormat="1" x14ac:dyDescent="0.25">
      <c r="A136" s="174" t="s">
        <v>86</v>
      </c>
      <c r="B136" s="249">
        <v>2011</v>
      </c>
      <c r="C136" s="250"/>
      <c r="D136" s="251"/>
      <c r="E136" s="252">
        <v>1495</v>
      </c>
      <c r="F136" s="252">
        <v>448</v>
      </c>
      <c r="G136" s="252">
        <v>431</v>
      </c>
      <c r="H136" s="252">
        <v>397</v>
      </c>
      <c r="I136" s="252">
        <v>219</v>
      </c>
      <c r="J136" s="253"/>
      <c r="K136" s="254"/>
    </row>
    <row r="137" spans="1:12" x14ac:dyDescent="0.25">
      <c r="A137" s="168" t="s">
        <v>80</v>
      </c>
      <c r="B137" s="19">
        <v>2020</v>
      </c>
      <c r="C137" s="209"/>
      <c r="D137" s="210"/>
      <c r="E137" s="201">
        <f>E74+E99+E124</f>
        <v>6220</v>
      </c>
      <c r="F137" s="201">
        <f>F74+F99+F124</f>
        <v>1544.2</v>
      </c>
      <c r="G137" s="201">
        <f>G74+G99+G124</f>
        <v>1607.9</v>
      </c>
      <c r="H137" s="201">
        <f>H74+H99+H124</f>
        <v>1541.8</v>
      </c>
      <c r="I137" s="201">
        <f>I74+I99+I124</f>
        <v>1536.1</v>
      </c>
      <c r="J137" s="169" t="s">
        <v>445</v>
      </c>
      <c r="K137" s="243"/>
    </row>
    <row r="138" spans="1:12" s="255" customFormat="1" x14ac:dyDescent="0.25">
      <c r="A138" s="174" t="s">
        <v>86</v>
      </c>
      <c r="B138" s="249">
        <v>2021</v>
      </c>
      <c r="C138" s="250"/>
      <c r="D138" s="251"/>
      <c r="E138" s="252">
        <v>600</v>
      </c>
      <c r="F138" s="252">
        <v>200</v>
      </c>
      <c r="G138" s="252">
        <v>130</v>
      </c>
      <c r="H138" s="252">
        <v>150</v>
      </c>
      <c r="I138" s="252">
        <v>120</v>
      </c>
      <c r="J138" s="253"/>
      <c r="K138" s="254"/>
    </row>
    <row r="139" spans="1:12" ht="26.25" x14ac:dyDescent="0.25">
      <c r="A139" s="168" t="s">
        <v>74</v>
      </c>
      <c r="B139" s="19">
        <v>2030</v>
      </c>
      <c r="C139" s="209"/>
      <c r="D139" s="210"/>
      <c r="E139" s="201">
        <f>E81+E115</f>
        <v>475.7</v>
      </c>
      <c r="F139" s="201">
        <f>F81+F115</f>
        <v>132.125</v>
      </c>
      <c r="G139" s="201">
        <f>G81+G115</f>
        <v>111.325</v>
      </c>
      <c r="H139" s="201">
        <f>H81+H115</f>
        <v>111.325</v>
      </c>
      <c r="I139" s="201">
        <f>I81+I115</f>
        <v>120.925</v>
      </c>
      <c r="J139" s="169" t="s">
        <v>446</v>
      </c>
      <c r="K139" s="243"/>
    </row>
    <row r="140" spans="1:12" s="255" customFormat="1" x14ac:dyDescent="0.25">
      <c r="A140" s="174" t="s">
        <v>86</v>
      </c>
      <c r="B140" s="249">
        <v>2031</v>
      </c>
      <c r="C140" s="250"/>
      <c r="D140" s="251"/>
      <c r="E140" s="252">
        <v>100</v>
      </c>
      <c r="F140" s="252">
        <v>41</v>
      </c>
      <c r="G140" s="252">
        <v>25</v>
      </c>
      <c r="H140" s="252">
        <v>3</v>
      </c>
      <c r="I140" s="252">
        <v>31</v>
      </c>
      <c r="J140" s="256"/>
      <c r="K140" s="254"/>
    </row>
    <row r="141" spans="1:12" x14ac:dyDescent="0.25">
      <c r="A141" s="168" t="s">
        <v>60</v>
      </c>
      <c r="B141" s="19">
        <v>2040</v>
      </c>
      <c r="C141" s="209"/>
      <c r="D141" s="210"/>
      <c r="E141" s="201">
        <f>E95+E120+E127</f>
        <v>2683.1000000000004</v>
      </c>
      <c r="F141" s="201">
        <f>F95+F120+F127</f>
        <v>670.77500000000009</v>
      </c>
      <c r="G141" s="201">
        <f>G95+G120+G127</f>
        <v>670.77500000000009</v>
      </c>
      <c r="H141" s="201">
        <f>H95+H120+H127</f>
        <v>670.77500000000009</v>
      </c>
      <c r="I141" s="201">
        <f>I95+I120+I127</f>
        <v>670.77500000000009</v>
      </c>
      <c r="J141" s="169" t="s">
        <v>447</v>
      </c>
      <c r="K141" s="243"/>
    </row>
    <row r="142" spans="1:12" ht="26.25" x14ac:dyDescent="0.25">
      <c r="A142" s="168" t="s">
        <v>87</v>
      </c>
      <c r="B142" s="19">
        <v>2050</v>
      </c>
      <c r="C142" s="209"/>
      <c r="D142" s="210"/>
      <c r="E142" s="201">
        <f>E96+E121+E128+E130+E131</f>
        <v>480</v>
      </c>
      <c r="F142" s="201">
        <f>F96+F121+F128+F130+F131</f>
        <v>120</v>
      </c>
      <c r="G142" s="201">
        <f>G96+G121+G128+G130+G131</f>
        <v>120</v>
      </c>
      <c r="H142" s="201">
        <f>H96+H121+H128+H130+H131</f>
        <v>120</v>
      </c>
      <c r="I142" s="201">
        <f>I96+I121+I128+I130+I131</f>
        <v>120</v>
      </c>
      <c r="J142" s="169" t="s">
        <v>448</v>
      </c>
    </row>
    <row r="143" spans="1:12" x14ac:dyDescent="0.25">
      <c r="A143" s="174" t="s">
        <v>86</v>
      </c>
      <c r="B143" s="177">
        <v>2051</v>
      </c>
      <c r="C143" s="211"/>
      <c r="D143" s="210"/>
      <c r="E143" s="201">
        <v>0</v>
      </c>
      <c r="F143" s="201">
        <v>0</v>
      </c>
      <c r="G143" s="201">
        <v>0</v>
      </c>
      <c r="H143" s="201">
        <v>0</v>
      </c>
      <c r="I143" s="201">
        <v>0</v>
      </c>
      <c r="J143" s="169"/>
    </row>
    <row r="144" spans="1:12" ht="26.25" x14ac:dyDescent="0.25">
      <c r="A144" s="175" t="s">
        <v>88</v>
      </c>
      <c r="B144" s="178">
        <v>2060</v>
      </c>
      <c r="C144" s="212"/>
      <c r="D144" s="210"/>
      <c r="E144" s="201">
        <f>E133+E135+E137+E139+E141+E142</f>
        <v>34760.708000000006</v>
      </c>
      <c r="F144" s="201">
        <f>F133+F135+F137+F139+F141+F142</f>
        <v>8692.5770000000011</v>
      </c>
      <c r="G144" s="201">
        <f>G133+G135+G137+G139+G141+G142</f>
        <v>8735.4770000000008</v>
      </c>
      <c r="H144" s="201">
        <f>H133+H135+H137+H139+H141+H142</f>
        <v>8669.3770000000004</v>
      </c>
      <c r="I144" s="201">
        <f>I133+I135+I137+I139+I141+I142</f>
        <v>8673.2770000000019</v>
      </c>
      <c r="J144" s="169"/>
      <c r="L144" s="170"/>
    </row>
    <row r="145" spans="1:10" x14ac:dyDescent="0.25">
      <c r="A145" s="283" t="s">
        <v>89</v>
      </c>
      <c r="B145" s="284"/>
      <c r="C145" s="284"/>
      <c r="D145" s="284"/>
      <c r="E145" s="284"/>
      <c r="F145" s="284"/>
      <c r="G145" s="284"/>
      <c r="H145" s="284"/>
      <c r="I145" s="284"/>
      <c r="J145" s="285"/>
    </row>
    <row r="146" spans="1:10" ht="24.75" customHeight="1" x14ac:dyDescent="0.25">
      <c r="A146" s="16" t="s">
        <v>90</v>
      </c>
      <c r="B146" s="178">
        <v>3000</v>
      </c>
      <c r="C146" s="178"/>
      <c r="D146" s="87"/>
      <c r="E146" s="87">
        <v>0</v>
      </c>
      <c r="F146" s="87"/>
      <c r="G146" s="87"/>
      <c r="H146" s="87"/>
      <c r="I146" s="87"/>
      <c r="J146" s="169" t="s">
        <v>91</v>
      </c>
    </row>
    <row r="147" spans="1:10" ht="25.5" x14ac:dyDescent="0.25">
      <c r="A147" s="20" t="s">
        <v>92</v>
      </c>
      <c r="B147" s="177">
        <v>3001</v>
      </c>
      <c r="C147" s="177"/>
      <c r="D147" s="87"/>
      <c r="E147" s="87">
        <v>0</v>
      </c>
      <c r="F147" s="87"/>
      <c r="G147" s="87"/>
      <c r="H147" s="87"/>
      <c r="I147" s="87"/>
      <c r="J147" s="169"/>
    </row>
    <row r="148" spans="1:10" ht="25.5" x14ac:dyDescent="0.25">
      <c r="A148" s="20" t="s">
        <v>93</v>
      </c>
      <c r="B148" s="177">
        <v>3002</v>
      </c>
      <c r="C148" s="177"/>
      <c r="D148" s="87"/>
      <c r="E148" s="87">
        <v>0</v>
      </c>
      <c r="F148" s="87"/>
      <c r="G148" s="87"/>
      <c r="H148" s="87"/>
      <c r="I148" s="87"/>
      <c r="J148" s="169"/>
    </row>
    <row r="149" spans="1:10" ht="26.25" x14ac:dyDescent="0.25">
      <c r="A149" s="16" t="s">
        <v>94</v>
      </c>
      <c r="B149" s="178">
        <v>3100</v>
      </c>
      <c r="C149" s="178"/>
      <c r="D149" s="87"/>
      <c r="E149" s="87">
        <v>0</v>
      </c>
      <c r="F149" s="87"/>
      <c r="G149" s="87"/>
      <c r="H149" s="87"/>
      <c r="I149" s="87"/>
      <c r="J149" s="169" t="s">
        <v>95</v>
      </c>
    </row>
    <row r="150" spans="1:10" x14ac:dyDescent="0.25">
      <c r="A150" s="17" t="s">
        <v>96</v>
      </c>
      <c r="B150" s="169">
        <v>3110</v>
      </c>
      <c r="C150" s="169"/>
      <c r="D150" s="168"/>
      <c r="E150" s="168">
        <v>0</v>
      </c>
      <c r="F150" s="168"/>
      <c r="G150" s="168"/>
      <c r="H150" s="168"/>
      <c r="I150" s="168"/>
      <c r="J150" s="169"/>
    </row>
    <row r="151" spans="1:10" x14ac:dyDescent="0.25">
      <c r="A151" s="174" t="s">
        <v>86</v>
      </c>
      <c r="B151" s="171">
        <v>3111</v>
      </c>
      <c r="C151" s="171"/>
      <c r="D151" s="168"/>
      <c r="E151" s="168">
        <v>0</v>
      </c>
      <c r="F151" s="168"/>
      <c r="G151" s="168"/>
      <c r="H151" s="168"/>
      <c r="I151" s="168"/>
      <c r="J151" s="169"/>
    </row>
    <row r="152" spans="1:10" ht="25.5" x14ac:dyDescent="0.25">
      <c r="A152" s="17" t="s">
        <v>97</v>
      </c>
      <c r="B152" s="169">
        <v>3120</v>
      </c>
      <c r="C152" s="169"/>
      <c r="D152" s="168"/>
      <c r="E152" s="168">
        <v>0</v>
      </c>
      <c r="F152" s="168"/>
      <c r="G152" s="168"/>
      <c r="H152" s="168"/>
      <c r="I152" s="168"/>
      <c r="J152" s="169"/>
    </row>
    <row r="153" spans="1:10" x14ac:dyDescent="0.25">
      <c r="A153" s="174" t="s">
        <v>86</v>
      </c>
      <c r="B153" s="171">
        <v>3121</v>
      </c>
      <c r="C153" s="171"/>
      <c r="D153" s="168"/>
      <c r="E153" s="168">
        <v>0</v>
      </c>
      <c r="F153" s="168"/>
      <c r="G153" s="168"/>
      <c r="H153" s="168"/>
      <c r="I153" s="168"/>
      <c r="J153" s="169"/>
    </row>
    <row r="154" spans="1:10" ht="25.5" x14ac:dyDescent="0.25">
      <c r="A154" s="17" t="s">
        <v>98</v>
      </c>
      <c r="B154" s="169">
        <v>3130</v>
      </c>
      <c r="C154" s="169"/>
      <c r="D154" s="179"/>
      <c r="E154" s="179">
        <v>0</v>
      </c>
      <c r="F154" s="179"/>
      <c r="G154" s="179"/>
      <c r="H154" s="179"/>
      <c r="I154" s="179"/>
      <c r="J154" s="169"/>
    </row>
    <row r="155" spans="1:10" x14ac:dyDescent="0.25">
      <c r="A155" s="174" t="s">
        <v>86</v>
      </c>
      <c r="B155" s="171">
        <v>3131</v>
      </c>
      <c r="C155" s="171"/>
      <c r="D155" s="179"/>
      <c r="E155" s="179">
        <v>0</v>
      </c>
      <c r="F155" s="179"/>
      <c r="G155" s="179"/>
      <c r="H155" s="179"/>
      <c r="I155" s="179"/>
      <c r="J155" s="169"/>
    </row>
    <row r="156" spans="1:10" ht="25.5" x14ac:dyDescent="0.25">
      <c r="A156" s="17" t="s">
        <v>99</v>
      </c>
      <c r="B156" s="169">
        <v>3140</v>
      </c>
      <c r="C156" s="169"/>
      <c r="D156" s="179"/>
      <c r="E156" s="179">
        <v>0</v>
      </c>
      <c r="F156" s="179"/>
      <c r="G156" s="179"/>
      <c r="H156" s="179"/>
      <c r="I156" s="179"/>
      <c r="J156" s="169"/>
    </row>
    <row r="157" spans="1:10" x14ac:dyDescent="0.25">
      <c r="A157" s="174" t="s">
        <v>86</v>
      </c>
      <c r="B157" s="171">
        <v>3141</v>
      </c>
      <c r="C157" s="171"/>
      <c r="D157" s="179"/>
      <c r="E157" s="179">
        <v>0</v>
      </c>
      <c r="F157" s="179"/>
      <c r="G157" s="179"/>
      <c r="H157" s="179"/>
      <c r="I157" s="179"/>
      <c r="J157" s="169"/>
    </row>
    <row r="158" spans="1:10" ht="38.25" x14ac:dyDescent="0.25">
      <c r="A158" s="17" t="s">
        <v>100</v>
      </c>
      <c r="B158" s="169">
        <v>3150</v>
      </c>
      <c r="C158" s="169"/>
      <c r="D158" s="179"/>
      <c r="E158" s="179">
        <v>0</v>
      </c>
      <c r="F158" s="179"/>
      <c r="G158" s="179"/>
      <c r="H158" s="179"/>
      <c r="I158" s="179"/>
      <c r="J158" s="169"/>
    </row>
    <row r="159" spans="1:10" x14ac:dyDescent="0.25">
      <c r="A159" s="174" t="s">
        <v>86</v>
      </c>
      <c r="B159" s="171">
        <v>3151</v>
      </c>
      <c r="C159" s="171"/>
      <c r="D159" s="179"/>
      <c r="E159" s="179">
        <v>0</v>
      </c>
      <c r="F159" s="179"/>
      <c r="G159" s="179"/>
      <c r="H159" s="179"/>
      <c r="I159" s="179"/>
      <c r="J159" s="169"/>
    </row>
    <row r="160" spans="1:10" x14ac:dyDescent="0.25">
      <c r="A160" s="17" t="s">
        <v>101</v>
      </c>
      <c r="B160" s="169">
        <v>3160</v>
      </c>
      <c r="C160" s="169"/>
      <c r="D160" s="179"/>
      <c r="E160" s="179">
        <v>0</v>
      </c>
      <c r="F160" s="179"/>
      <c r="G160" s="179"/>
      <c r="H160" s="179"/>
      <c r="I160" s="179"/>
      <c r="J160" s="169"/>
    </row>
    <row r="161" spans="1:11" x14ac:dyDescent="0.25">
      <c r="A161" s="174" t="s">
        <v>86</v>
      </c>
      <c r="B161" s="171">
        <v>3161</v>
      </c>
      <c r="C161" s="171"/>
      <c r="D161" s="179"/>
      <c r="E161" s="179">
        <v>0</v>
      </c>
      <c r="F161" s="179"/>
      <c r="G161" s="179"/>
      <c r="H161" s="179"/>
      <c r="I161" s="179"/>
      <c r="J161" s="169"/>
    </row>
    <row r="162" spans="1:11" x14ac:dyDescent="0.25">
      <c r="A162" s="273" t="s">
        <v>102</v>
      </c>
      <c r="B162" s="274"/>
      <c r="C162" s="274"/>
      <c r="D162" s="274"/>
      <c r="E162" s="274"/>
      <c r="F162" s="274"/>
      <c r="G162" s="274"/>
      <c r="H162" s="274"/>
      <c r="I162" s="274"/>
      <c r="J162" s="275"/>
    </row>
    <row r="163" spans="1:11" ht="25.5" x14ac:dyDescent="0.25">
      <c r="A163" s="16" t="s">
        <v>103</v>
      </c>
      <c r="B163" s="176">
        <v>4000</v>
      </c>
      <c r="C163" s="176"/>
      <c r="D163" s="179"/>
      <c r="E163" s="179">
        <v>0</v>
      </c>
      <c r="F163" s="179"/>
      <c r="G163" s="179"/>
      <c r="H163" s="179"/>
      <c r="I163" s="179"/>
      <c r="J163" s="169" t="s">
        <v>104</v>
      </c>
    </row>
    <row r="164" spans="1:11" x14ac:dyDescent="0.25">
      <c r="A164" s="21" t="s">
        <v>105</v>
      </c>
      <c r="B164" s="171">
        <v>4001</v>
      </c>
      <c r="C164" s="171"/>
      <c r="D164" s="179"/>
      <c r="E164" s="179">
        <v>0</v>
      </c>
      <c r="F164" s="179"/>
      <c r="G164" s="179"/>
      <c r="H164" s="179"/>
      <c r="I164" s="179"/>
      <c r="J164" s="169"/>
    </row>
    <row r="165" spans="1:11" x14ac:dyDescent="0.25">
      <c r="A165" s="21" t="s">
        <v>106</v>
      </c>
      <c r="B165" s="171">
        <v>4002</v>
      </c>
      <c r="C165" s="171"/>
      <c r="D165" s="179"/>
      <c r="E165" s="179">
        <v>0</v>
      </c>
      <c r="F165" s="179"/>
      <c r="G165" s="179"/>
      <c r="H165" s="179"/>
      <c r="I165" s="179"/>
      <c r="J165" s="169"/>
    </row>
    <row r="166" spans="1:11" x14ac:dyDescent="0.25">
      <c r="A166" s="21" t="s">
        <v>107</v>
      </c>
      <c r="B166" s="171">
        <v>4003</v>
      </c>
      <c r="C166" s="171"/>
      <c r="D166" s="179"/>
      <c r="E166" s="179">
        <v>0</v>
      </c>
      <c r="F166" s="179"/>
      <c r="G166" s="179"/>
      <c r="H166" s="179"/>
      <c r="I166" s="179"/>
      <c r="J166" s="169"/>
    </row>
    <row r="167" spans="1:11" x14ac:dyDescent="0.25">
      <c r="A167" s="17" t="s">
        <v>108</v>
      </c>
      <c r="B167" s="169">
        <v>4010</v>
      </c>
      <c r="C167" s="169"/>
      <c r="D167" s="179"/>
      <c r="E167" s="179">
        <v>0</v>
      </c>
      <c r="F167" s="179"/>
      <c r="G167" s="179"/>
      <c r="H167" s="179"/>
      <c r="I167" s="179"/>
      <c r="J167" s="169"/>
    </row>
    <row r="168" spans="1:11" ht="25.5" x14ac:dyDescent="0.25">
      <c r="A168" s="16" t="s">
        <v>109</v>
      </c>
      <c r="B168" s="176">
        <v>4020</v>
      </c>
      <c r="C168" s="176"/>
      <c r="D168" s="179"/>
      <c r="E168" s="179">
        <v>0</v>
      </c>
      <c r="F168" s="179"/>
      <c r="G168" s="179"/>
      <c r="H168" s="179"/>
      <c r="I168" s="179"/>
      <c r="J168" s="169" t="s">
        <v>110</v>
      </c>
    </row>
    <row r="169" spans="1:11" x14ac:dyDescent="0.25">
      <c r="A169" s="21" t="s">
        <v>105</v>
      </c>
      <c r="B169" s="171">
        <v>4021</v>
      </c>
      <c r="C169" s="171"/>
      <c r="D169" s="179"/>
      <c r="E169" s="179">
        <v>0</v>
      </c>
      <c r="F169" s="179"/>
      <c r="G169" s="179"/>
      <c r="H169" s="179"/>
      <c r="I169" s="179"/>
      <c r="J169" s="169"/>
    </row>
    <row r="170" spans="1:11" x14ac:dyDescent="0.25">
      <c r="A170" s="208" t="s">
        <v>106</v>
      </c>
      <c r="B170" s="194">
        <v>4022</v>
      </c>
      <c r="C170" s="194"/>
      <c r="D170" s="189"/>
      <c r="E170" s="189">
        <v>0</v>
      </c>
      <c r="F170" s="189"/>
      <c r="G170" s="189"/>
      <c r="H170" s="189"/>
      <c r="I170" s="189"/>
      <c r="J170" s="191"/>
    </row>
    <row r="171" spans="1:11" x14ac:dyDescent="0.25">
      <c r="A171" s="208" t="s">
        <v>107</v>
      </c>
      <c r="B171" s="194">
        <v>4023</v>
      </c>
      <c r="C171" s="194"/>
      <c r="D171" s="189"/>
      <c r="E171" s="189">
        <v>0</v>
      </c>
      <c r="F171" s="189"/>
      <c r="G171" s="189"/>
      <c r="H171" s="189"/>
      <c r="I171" s="189"/>
      <c r="J171" s="191"/>
    </row>
    <row r="172" spans="1:11" x14ac:dyDescent="0.25">
      <c r="A172" s="192" t="s">
        <v>111</v>
      </c>
      <c r="B172" s="191">
        <v>4030</v>
      </c>
      <c r="C172" s="191"/>
      <c r="D172" s="189"/>
      <c r="E172" s="189">
        <v>0</v>
      </c>
      <c r="F172" s="189"/>
      <c r="G172" s="189"/>
      <c r="H172" s="189"/>
      <c r="I172" s="189"/>
      <c r="J172" s="191"/>
    </row>
    <row r="173" spans="1:11" x14ac:dyDescent="0.25">
      <c r="A173" s="290" t="s">
        <v>112</v>
      </c>
      <c r="B173" s="291"/>
      <c r="C173" s="291"/>
      <c r="D173" s="291"/>
      <c r="E173" s="291"/>
      <c r="F173" s="291"/>
      <c r="G173" s="291"/>
      <c r="H173" s="291"/>
      <c r="I173" s="291"/>
      <c r="J173" s="292"/>
    </row>
    <row r="174" spans="1:11" ht="25.5" x14ac:dyDescent="0.25">
      <c r="A174" s="187" t="s">
        <v>450</v>
      </c>
      <c r="B174" s="188">
        <v>5000</v>
      </c>
      <c r="C174" s="188"/>
      <c r="D174" s="189"/>
      <c r="E174" s="190">
        <f>E42+E49+E51+E65+E146+E163</f>
        <v>44933.333333333336</v>
      </c>
      <c r="F174" s="190">
        <f>F42+F49+F51+F65+F146+F163</f>
        <v>10806.666666666668</v>
      </c>
      <c r="G174" s="190">
        <f>G42+G49+G51+G65+G146+G163</f>
        <v>12969.000000000002</v>
      </c>
      <c r="H174" s="190">
        <f>H42+H49+H51+H65+H146+H163</f>
        <v>11549.333333333336</v>
      </c>
      <c r="I174" s="190">
        <f>I42+I49+I51+I65+I146+I163</f>
        <v>9608.3333333333339</v>
      </c>
      <c r="J174" s="191"/>
    </row>
    <row r="175" spans="1:11" ht="25.5" x14ac:dyDescent="0.25">
      <c r="A175" s="187" t="s">
        <v>286</v>
      </c>
      <c r="B175" s="188">
        <v>5010</v>
      </c>
      <c r="C175" s="188"/>
      <c r="D175" s="189"/>
      <c r="E175" s="190">
        <f>E73+E98+E123+E130+E131+E149+E168</f>
        <v>44893.408000000003</v>
      </c>
      <c r="F175" s="190">
        <f>F73+F98+F123+F130+F131+F149+F168</f>
        <v>10533.752000000002</v>
      </c>
      <c r="G175" s="190">
        <f>G73+G98+G123+G130+G131+G149+G168</f>
        <v>11466.152000000002</v>
      </c>
      <c r="H175" s="190">
        <f>H73+H98+H123+H130+H131+H149+H168</f>
        <v>11703.552000000001</v>
      </c>
      <c r="I175" s="190">
        <f>I73+I98+I123+I130+I131+I149+I168</f>
        <v>11199.952000000001</v>
      </c>
      <c r="J175" s="191"/>
    </row>
    <row r="176" spans="1:11" ht="19.5" customHeight="1" x14ac:dyDescent="0.25">
      <c r="A176" s="192" t="s">
        <v>451</v>
      </c>
      <c r="B176" s="191">
        <v>5020</v>
      </c>
      <c r="C176" s="191"/>
      <c r="D176" s="189"/>
      <c r="E176" s="190">
        <f>E42+E51+E65-E73</f>
        <v>5817.7333333333299</v>
      </c>
      <c r="F176" s="190">
        <f>F42+F51+F65-F73</f>
        <v>1754.0166666666664</v>
      </c>
      <c r="G176" s="190">
        <f>G42+G51+G65-G73</f>
        <v>2935.3500000000004</v>
      </c>
      <c r="H176" s="190">
        <f>H42+H51+H65-H73</f>
        <v>1263.6833333333343</v>
      </c>
      <c r="I176" s="190">
        <f>I42+I51+I65-I73</f>
        <v>-145.31666666666752</v>
      </c>
      <c r="J176" s="191" t="s">
        <v>464</v>
      </c>
      <c r="K176" s="246"/>
    </row>
    <row r="177" spans="1:10" ht="19.5" customHeight="1" x14ac:dyDescent="0.25">
      <c r="A177" s="193" t="s">
        <v>114</v>
      </c>
      <c r="B177" s="194">
        <v>5021</v>
      </c>
      <c r="C177" s="191"/>
      <c r="D177" s="189"/>
      <c r="E177" s="190">
        <v>6538.5</v>
      </c>
      <c r="F177" s="190">
        <v>6538.5</v>
      </c>
      <c r="G177" s="190">
        <v>6538.5</v>
      </c>
      <c r="H177" s="190">
        <v>6538.5</v>
      </c>
      <c r="I177" s="190">
        <v>6538.5</v>
      </c>
      <c r="J177" s="191"/>
    </row>
    <row r="178" spans="1:10" ht="19.5" customHeight="1" x14ac:dyDescent="0.25">
      <c r="A178" s="193" t="s">
        <v>115</v>
      </c>
      <c r="B178" s="194">
        <v>5022</v>
      </c>
      <c r="C178" s="191"/>
      <c r="D178" s="189"/>
      <c r="E178" s="190" t="s">
        <v>509</v>
      </c>
      <c r="F178" s="189"/>
      <c r="G178" s="189"/>
      <c r="H178" s="189"/>
      <c r="I178" s="189"/>
      <c r="J178" s="191"/>
    </row>
    <row r="179" spans="1:10" ht="29.25" customHeight="1" x14ac:dyDescent="0.25">
      <c r="A179" s="195" t="s">
        <v>284</v>
      </c>
      <c r="B179" s="191">
        <v>5030</v>
      </c>
      <c r="C179" s="191"/>
      <c r="D179" s="189"/>
      <c r="E179" s="190">
        <f>E176-E98-E123-E130</f>
        <v>39.925333333329718</v>
      </c>
      <c r="F179" s="190">
        <f>F176-F98-F123-F130</f>
        <v>272.91466666666634</v>
      </c>
      <c r="G179" s="190">
        <f>G176-G98-G123-G130</f>
        <v>1502.8480000000002</v>
      </c>
      <c r="H179" s="190">
        <f>H176-H98-H123-H130</f>
        <v>-154.21866666666585</v>
      </c>
      <c r="I179" s="190">
        <f>I176-I98-I123-I130</f>
        <v>-1591.6186666666677</v>
      </c>
      <c r="J179" s="191" t="s">
        <v>465</v>
      </c>
    </row>
    <row r="180" spans="1:10" ht="17.25" customHeight="1" x14ac:dyDescent="0.25">
      <c r="A180" s="193" t="s">
        <v>114</v>
      </c>
      <c r="B180" s="194">
        <v>5031</v>
      </c>
      <c r="C180" s="191"/>
      <c r="D180" s="189"/>
      <c r="E180" s="190">
        <f>E179</f>
        <v>39.925333333329718</v>
      </c>
      <c r="F180" s="190">
        <f>F179</f>
        <v>272.91466666666634</v>
      </c>
      <c r="G180" s="190">
        <f>G179</f>
        <v>1502.8480000000002</v>
      </c>
      <c r="H180" s="190">
        <f>H179</f>
        <v>-154.21866666666585</v>
      </c>
      <c r="I180" s="190">
        <f>I179</f>
        <v>-1591.6186666666677</v>
      </c>
      <c r="J180" s="191"/>
    </row>
    <row r="181" spans="1:10" ht="18.75" customHeight="1" x14ac:dyDescent="0.25">
      <c r="A181" s="193" t="s">
        <v>115</v>
      </c>
      <c r="B181" s="194">
        <v>5032</v>
      </c>
      <c r="C181" s="191"/>
      <c r="D181" s="189"/>
      <c r="E181" s="190" t="s">
        <v>509</v>
      </c>
      <c r="F181" s="189"/>
      <c r="G181" s="189"/>
      <c r="H181" s="189"/>
      <c r="I181" s="189"/>
      <c r="J181" s="191"/>
    </row>
    <row r="182" spans="1:10" ht="26.25" customHeight="1" x14ac:dyDescent="0.25">
      <c r="A182" s="195" t="s">
        <v>285</v>
      </c>
      <c r="B182" s="191">
        <v>5040</v>
      </c>
      <c r="C182" s="191"/>
      <c r="D182" s="189"/>
      <c r="E182" s="190">
        <f>E174-E175</f>
        <v>39.925333333332674</v>
      </c>
      <c r="F182" s="190">
        <f>F174-F175</f>
        <v>272.91466666666565</v>
      </c>
      <c r="G182" s="190">
        <f>G174-G175</f>
        <v>1502.848</v>
      </c>
      <c r="H182" s="190">
        <f>H174-H175</f>
        <v>-154.21866666666574</v>
      </c>
      <c r="I182" s="190">
        <f>I174-I175</f>
        <v>-1591.6186666666672</v>
      </c>
      <c r="J182" s="196" t="s">
        <v>449</v>
      </c>
    </row>
    <row r="183" spans="1:10" ht="21.75" customHeight="1" x14ac:dyDescent="0.25">
      <c r="A183" s="193" t="s">
        <v>114</v>
      </c>
      <c r="B183" s="194">
        <v>5041</v>
      </c>
      <c r="C183" s="191"/>
      <c r="D183" s="189"/>
      <c r="E183" s="190">
        <f>E182</f>
        <v>39.925333333332674</v>
      </c>
      <c r="F183" s="190">
        <f>F182</f>
        <v>272.91466666666565</v>
      </c>
      <c r="G183" s="190">
        <f>G182</f>
        <v>1502.848</v>
      </c>
      <c r="H183" s="190">
        <f>H182</f>
        <v>-154.21866666666574</v>
      </c>
      <c r="I183" s="190">
        <f>I182</f>
        <v>-1591.6186666666672</v>
      </c>
      <c r="J183" s="196"/>
    </row>
    <row r="184" spans="1:10" ht="20.25" customHeight="1" x14ac:dyDescent="0.25">
      <c r="A184" s="193" t="s">
        <v>115</v>
      </c>
      <c r="B184" s="194">
        <v>5042</v>
      </c>
      <c r="C184" s="191"/>
      <c r="D184" s="189"/>
      <c r="E184" s="190" t="s">
        <v>509</v>
      </c>
      <c r="F184" s="189"/>
      <c r="G184" s="189"/>
      <c r="H184" s="189"/>
      <c r="I184" s="189"/>
      <c r="J184" s="196"/>
    </row>
    <row r="185" spans="1:10" ht="20.25" customHeight="1" x14ac:dyDescent="0.25">
      <c r="A185" s="192" t="s">
        <v>452</v>
      </c>
      <c r="B185" s="191">
        <v>5050</v>
      </c>
      <c r="C185" s="191"/>
      <c r="D185" s="189"/>
      <c r="E185" s="190">
        <f>E183*18%</f>
        <v>7.186559999999881</v>
      </c>
      <c r="F185" s="190">
        <f>F183*18%</f>
        <v>49.124639999999815</v>
      </c>
      <c r="G185" s="190">
        <f>G183*18%</f>
        <v>270.51263999999998</v>
      </c>
      <c r="H185" s="190">
        <f>H183*18%</f>
        <v>-27.759359999999834</v>
      </c>
      <c r="I185" s="190">
        <f>I183*18%</f>
        <v>-286.4913600000001</v>
      </c>
      <c r="J185" s="196"/>
    </row>
    <row r="186" spans="1:10" ht="30" customHeight="1" x14ac:dyDescent="0.25">
      <c r="A186" s="187" t="s">
        <v>113</v>
      </c>
      <c r="B186" s="188">
        <v>5060</v>
      </c>
      <c r="C186" s="188"/>
      <c r="D186" s="189"/>
      <c r="E186" s="190">
        <f>E182-E185</f>
        <v>32.738773333332794</v>
      </c>
      <c r="F186" s="190">
        <f>F182-F185</f>
        <v>223.79002666666582</v>
      </c>
      <c r="G186" s="190">
        <f>G182-G185</f>
        <v>1232.33536</v>
      </c>
      <c r="H186" s="190">
        <f>H182-H185</f>
        <v>-126.45930666666591</v>
      </c>
      <c r="I186" s="190">
        <f>I182-I185</f>
        <v>-1305.1273066666672</v>
      </c>
      <c r="J186" s="197" t="s">
        <v>453</v>
      </c>
    </row>
    <row r="187" spans="1:10" ht="19.5" customHeight="1" x14ac:dyDescent="0.25">
      <c r="A187" s="192" t="s">
        <v>114</v>
      </c>
      <c r="B187" s="191">
        <v>5061</v>
      </c>
      <c r="C187" s="191"/>
      <c r="D187" s="189"/>
      <c r="E187" s="190"/>
      <c r="F187" s="189"/>
      <c r="G187" s="189"/>
      <c r="H187" s="189"/>
      <c r="I187" s="189"/>
      <c r="J187" s="191"/>
    </row>
    <row r="188" spans="1:10" x14ac:dyDescent="0.25">
      <c r="A188" s="192" t="s">
        <v>115</v>
      </c>
      <c r="B188" s="191">
        <v>5062</v>
      </c>
      <c r="C188" s="191"/>
      <c r="D188" s="189"/>
      <c r="E188" s="190" t="s">
        <v>509</v>
      </c>
      <c r="F188" s="189"/>
      <c r="G188" s="189"/>
      <c r="H188" s="189"/>
      <c r="I188" s="189"/>
      <c r="J188" s="191"/>
    </row>
    <row r="189" spans="1:10" x14ac:dyDescent="0.25">
      <c r="A189" s="290" t="s">
        <v>287</v>
      </c>
      <c r="B189" s="291"/>
      <c r="C189" s="291"/>
      <c r="D189" s="291"/>
      <c r="E189" s="291"/>
      <c r="F189" s="291"/>
      <c r="G189" s="291"/>
      <c r="H189" s="291"/>
      <c r="I189" s="291"/>
      <c r="J189" s="292"/>
    </row>
    <row r="190" spans="1:10" ht="25.5" x14ac:dyDescent="0.25">
      <c r="A190" s="192" t="s">
        <v>288</v>
      </c>
      <c r="B190" s="198">
        <v>6000</v>
      </c>
      <c r="C190" s="198"/>
      <c r="D190" s="198"/>
      <c r="E190" s="198">
        <v>0</v>
      </c>
      <c r="F190" s="198"/>
      <c r="G190" s="198"/>
      <c r="H190" s="198"/>
      <c r="I190" s="198"/>
      <c r="J190" s="198"/>
    </row>
    <row r="191" spans="1:10" ht="38.25" x14ac:dyDescent="0.25">
      <c r="A191" s="192" t="s">
        <v>289</v>
      </c>
      <c r="B191" s="198">
        <v>6010</v>
      </c>
      <c r="C191" s="198"/>
      <c r="D191" s="198"/>
      <c r="E191" s="198">
        <v>0</v>
      </c>
      <c r="F191" s="198"/>
      <c r="G191" s="198"/>
      <c r="H191" s="198"/>
      <c r="I191" s="198"/>
      <c r="J191" s="198"/>
    </row>
    <row r="192" spans="1:10" x14ac:dyDescent="0.25">
      <c r="A192" s="192" t="s">
        <v>290</v>
      </c>
      <c r="B192" s="198">
        <v>6020</v>
      </c>
      <c r="C192" s="198"/>
      <c r="D192" s="198"/>
      <c r="E192" s="198">
        <v>32.74</v>
      </c>
      <c r="F192" s="198"/>
      <c r="G192" s="198"/>
      <c r="H192" s="198"/>
      <c r="I192" s="198"/>
      <c r="J192" s="198"/>
    </row>
    <row r="193" spans="1:10" ht="25.5" x14ac:dyDescent="0.25">
      <c r="A193" s="193" t="s">
        <v>291</v>
      </c>
      <c r="B193" s="199">
        <v>6021</v>
      </c>
      <c r="C193" s="199"/>
      <c r="D193" s="198"/>
      <c r="E193" s="198">
        <v>32.74</v>
      </c>
      <c r="F193" s="198"/>
      <c r="G193" s="198"/>
      <c r="H193" s="198"/>
      <c r="I193" s="198"/>
      <c r="J193" s="198"/>
    </row>
    <row r="194" spans="1:10" x14ac:dyDescent="0.25">
      <c r="A194" s="192" t="s">
        <v>292</v>
      </c>
      <c r="B194" s="198">
        <v>6030</v>
      </c>
      <c r="C194" s="198"/>
      <c r="D194" s="198"/>
      <c r="E194" s="198">
        <v>0</v>
      </c>
      <c r="F194" s="198"/>
      <c r="G194" s="198"/>
      <c r="H194" s="198"/>
      <c r="I194" s="198"/>
      <c r="J194" s="198"/>
    </row>
    <row r="195" spans="1:10" x14ac:dyDescent="0.25">
      <c r="A195" s="192" t="s">
        <v>293</v>
      </c>
      <c r="B195" s="198">
        <v>6040</v>
      </c>
      <c r="C195" s="198"/>
      <c r="D195" s="198"/>
      <c r="E195" s="198">
        <v>0</v>
      </c>
      <c r="F195" s="198"/>
      <c r="G195" s="198"/>
      <c r="H195" s="198"/>
      <c r="I195" s="198"/>
      <c r="J195" s="198"/>
    </row>
    <row r="196" spans="1:10" ht="38.25" x14ac:dyDescent="0.25">
      <c r="A196" s="192" t="s">
        <v>294</v>
      </c>
      <c r="B196" s="198">
        <v>6050</v>
      </c>
      <c r="C196" s="198"/>
      <c r="D196" s="198"/>
      <c r="E196" s="198">
        <v>0</v>
      </c>
      <c r="F196" s="198"/>
      <c r="G196" s="198"/>
      <c r="H196" s="198"/>
      <c r="I196" s="198"/>
      <c r="J196" s="198" t="s">
        <v>296</v>
      </c>
    </row>
    <row r="197" spans="1:10" ht="38.25" x14ac:dyDescent="0.25">
      <c r="A197" s="192" t="s">
        <v>295</v>
      </c>
      <c r="B197" s="198">
        <v>6060</v>
      </c>
      <c r="C197" s="198"/>
      <c r="D197" s="198"/>
      <c r="E197" s="198">
        <v>0</v>
      </c>
      <c r="F197" s="198"/>
      <c r="G197" s="198"/>
      <c r="H197" s="198"/>
      <c r="I197" s="198"/>
      <c r="J197" s="198"/>
    </row>
    <row r="198" spans="1:10" x14ac:dyDescent="0.25">
      <c r="A198" s="273" t="s">
        <v>454</v>
      </c>
      <c r="B198" s="274"/>
      <c r="C198" s="274"/>
      <c r="D198" s="274"/>
      <c r="E198" s="274"/>
      <c r="F198" s="274"/>
      <c r="G198" s="274"/>
      <c r="H198" s="274"/>
      <c r="I198" s="274"/>
      <c r="J198" s="275"/>
    </row>
    <row r="199" spans="1:10" ht="25.5" x14ac:dyDescent="0.25">
      <c r="A199" s="16" t="s">
        <v>116</v>
      </c>
      <c r="B199" s="16"/>
      <c r="C199" s="16"/>
      <c r="D199" s="22"/>
      <c r="E199" s="167"/>
      <c r="F199" s="167" t="s">
        <v>117</v>
      </c>
      <c r="G199" s="167" t="s">
        <v>118</v>
      </c>
      <c r="H199" s="167" t="s">
        <v>119</v>
      </c>
      <c r="I199" s="167" t="s">
        <v>120</v>
      </c>
      <c r="J199" s="166"/>
    </row>
    <row r="200" spans="1:10" ht="69" customHeight="1" x14ac:dyDescent="0.25">
      <c r="A200" s="47" t="s">
        <v>121</v>
      </c>
      <c r="B200" s="33">
        <v>7000</v>
      </c>
      <c r="C200" s="33"/>
      <c r="D200" s="183"/>
      <c r="E200" s="33">
        <v>77</v>
      </c>
      <c r="F200" s="33"/>
      <c r="G200" s="33"/>
      <c r="H200" s="55"/>
      <c r="I200" s="167"/>
      <c r="J200" s="166"/>
    </row>
    <row r="201" spans="1:10" x14ac:dyDescent="0.25">
      <c r="A201" s="89" t="s">
        <v>299</v>
      </c>
      <c r="B201" s="79">
        <v>7001</v>
      </c>
      <c r="C201" s="79"/>
      <c r="D201" s="183"/>
      <c r="E201" s="33">
        <v>1</v>
      </c>
      <c r="F201" s="33"/>
      <c r="G201" s="33"/>
      <c r="H201" s="55"/>
      <c r="I201" s="167"/>
      <c r="J201" s="23"/>
    </row>
    <row r="202" spans="1:10" ht="25.5" x14ac:dyDescent="0.25">
      <c r="A202" s="89" t="s">
        <v>298</v>
      </c>
      <c r="B202" s="79">
        <v>7002</v>
      </c>
      <c r="C202" s="79"/>
      <c r="D202" s="183"/>
      <c r="E202" s="33">
        <f>E203+E204+E205+E206</f>
        <v>23</v>
      </c>
      <c r="F202" s="33"/>
      <c r="G202" s="33"/>
      <c r="H202" s="55"/>
      <c r="I202" s="167"/>
      <c r="J202" s="24"/>
    </row>
    <row r="203" spans="1:10" x14ac:dyDescent="0.25">
      <c r="A203" s="184" t="s">
        <v>301</v>
      </c>
      <c r="B203" s="79" t="s">
        <v>305</v>
      </c>
      <c r="C203" s="79"/>
      <c r="D203" s="183"/>
      <c r="E203" s="33">
        <v>11</v>
      </c>
      <c r="F203" s="33"/>
      <c r="G203" s="33"/>
      <c r="H203" s="55"/>
      <c r="I203" s="167"/>
      <c r="J203" s="24"/>
    </row>
    <row r="204" spans="1:10" x14ac:dyDescent="0.25">
      <c r="A204" s="184" t="s">
        <v>300</v>
      </c>
      <c r="B204" s="79" t="s">
        <v>306</v>
      </c>
      <c r="C204" s="79"/>
      <c r="D204" s="183"/>
      <c r="E204" s="33">
        <v>3</v>
      </c>
      <c r="F204" s="33"/>
      <c r="G204" s="33"/>
      <c r="H204" s="55"/>
      <c r="I204" s="167"/>
      <c r="J204" s="24"/>
    </row>
    <row r="205" spans="1:10" x14ac:dyDescent="0.25">
      <c r="A205" s="184" t="s">
        <v>302</v>
      </c>
      <c r="B205" s="79" t="s">
        <v>307</v>
      </c>
      <c r="C205" s="79"/>
      <c r="D205" s="183"/>
      <c r="E205" s="33">
        <v>6</v>
      </c>
      <c r="F205" s="33"/>
      <c r="G205" s="33"/>
      <c r="H205" s="55"/>
      <c r="I205" s="167"/>
      <c r="J205" s="24"/>
    </row>
    <row r="206" spans="1:10" x14ac:dyDescent="0.25">
      <c r="A206" s="184" t="s">
        <v>303</v>
      </c>
      <c r="B206" s="79" t="s">
        <v>308</v>
      </c>
      <c r="C206" s="79"/>
      <c r="D206" s="183"/>
      <c r="E206" s="33">
        <v>3</v>
      </c>
      <c r="F206" s="33"/>
      <c r="G206" s="33"/>
      <c r="H206" s="55"/>
      <c r="I206" s="167"/>
      <c r="J206" s="24"/>
    </row>
    <row r="207" spans="1:10" x14ac:dyDescent="0.25">
      <c r="A207" s="89" t="s">
        <v>297</v>
      </c>
      <c r="B207" s="79">
        <v>7003</v>
      </c>
      <c r="C207" s="79"/>
      <c r="D207" s="183"/>
      <c r="E207" s="33">
        <v>8.5</v>
      </c>
      <c r="F207" s="33"/>
      <c r="G207" s="33"/>
      <c r="H207" s="55"/>
      <c r="I207" s="167"/>
      <c r="J207" s="24"/>
    </row>
    <row r="208" spans="1:10" x14ac:dyDescent="0.25">
      <c r="A208" s="89" t="s">
        <v>304</v>
      </c>
      <c r="B208" s="79">
        <v>7004</v>
      </c>
      <c r="C208" s="79"/>
      <c r="D208" s="183"/>
      <c r="E208" s="33">
        <v>44.5</v>
      </c>
      <c r="F208" s="33"/>
      <c r="G208" s="33"/>
      <c r="H208" s="55"/>
      <c r="I208" s="167"/>
      <c r="J208" s="166"/>
    </row>
    <row r="209" spans="1:10" ht="25.5" x14ac:dyDescent="0.25">
      <c r="A209" s="47" t="s">
        <v>122</v>
      </c>
      <c r="B209" s="33">
        <v>7010</v>
      </c>
      <c r="C209" s="33"/>
      <c r="D209" s="183"/>
      <c r="E209" s="33">
        <f>E210+E211+E216+E217</f>
        <v>20411.400000000001</v>
      </c>
      <c r="F209" s="33"/>
      <c r="G209" s="33"/>
      <c r="H209" s="55"/>
      <c r="I209" s="167"/>
      <c r="J209" s="166"/>
    </row>
    <row r="210" spans="1:10" x14ac:dyDescent="0.25">
      <c r="A210" s="89" t="s">
        <v>299</v>
      </c>
      <c r="B210" s="79">
        <v>7011</v>
      </c>
      <c r="C210" s="79"/>
      <c r="D210" s="183"/>
      <c r="E210" s="33">
        <v>757.8</v>
      </c>
      <c r="F210" s="33"/>
      <c r="G210" s="33"/>
      <c r="H210" s="55"/>
      <c r="I210" s="167"/>
      <c r="J210" s="166"/>
    </row>
    <row r="211" spans="1:10" ht="25.5" x14ac:dyDescent="0.25">
      <c r="A211" s="89" t="s">
        <v>298</v>
      </c>
      <c r="B211" s="79">
        <v>7012</v>
      </c>
      <c r="C211" s="79"/>
      <c r="D211" s="183"/>
      <c r="E211" s="33">
        <f>E212+E213+E214+E215</f>
        <v>7490.1</v>
      </c>
      <c r="F211" s="33"/>
      <c r="G211" s="33"/>
      <c r="H211" s="55"/>
      <c r="I211" s="167"/>
      <c r="J211" s="166"/>
    </row>
    <row r="212" spans="1:10" x14ac:dyDescent="0.25">
      <c r="A212" s="184" t="s">
        <v>301</v>
      </c>
      <c r="B212" s="79" t="s">
        <v>309</v>
      </c>
      <c r="C212" s="79"/>
      <c r="D212" s="183"/>
      <c r="E212" s="33">
        <v>4384.6000000000004</v>
      </c>
      <c r="F212" s="33"/>
      <c r="G212" s="33"/>
      <c r="H212" s="55"/>
      <c r="I212" s="167"/>
      <c r="J212" s="166"/>
    </row>
    <row r="213" spans="1:10" x14ac:dyDescent="0.25">
      <c r="A213" s="184" t="s">
        <v>300</v>
      </c>
      <c r="B213" s="79" t="s">
        <v>310</v>
      </c>
      <c r="C213" s="79"/>
      <c r="D213" s="183"/>
      <c r="E213" s="33">
        <v>966.3</v>
      </c>
      <c r="F213" s="33"/>
      <c r="G213" s="33"/>
      <c r="H213" s="55"/>
      <c r="I213" s="167"/>
      <c r="J213" s="166"/>
    </row>
    <row r="214" spans="1:10" x14ac:dyDescent="0.25">
      <c r="A214" s="184" t="s">
        <v>302</v>
      </c>
      <c r="B214" s="79" t="s">
        <v>311</v>
      </c>
      <c r="C214" s="79"/>
      <c r="D214" s="183"/>
      <c r="E214" s="33">
        <v>1531.5</v>
      </c>
      <c r="F214" s="33"/>
      <c r="G214" s="33"/>
      <c r="H214" s="55"/>
      <c r="I214" s="167"/>
      <c r="J214" s="166"/>
    </row>
    <row r="215" spans="1:10" x14ac:dyDescent="0.25">
      <c r="A215" s="184" t="s">
        <v>303</v>
      </c>
      <c r="B215" s="79" t="s">
        <v>312</v>
      </c>
      <c r="C215" s="79"/>
      <c r="D215" s="183"/>
      <c r="E215" s="33">
        <v>607.70000000000005</v>
      </c>
      <c r="F215" s="33"/>
      <c r="G215" s="33"/>
      <c r="H215" s="55"/>
      <c r="I215" s="167"/>
      <c r="J215" s="166"/>
    </row>
    <row r="216" spans="1:10" x14ac:dyDescent="0.25">
      <c r="A216" s="89" t="s">
        <v>297</v>
      </c>
      <c r="B216" s="79">
        <v>7013</v>
      </c>
      <c r="C216" s="79"/>
      <c r="D216" s="183"/>
      <c r="E216" s="33">
        <v>1281.7</v>
      </c>
      <c r="F216" s="33"/>
      <c r="G216" s="33"/>
      <c r="H216" s="55"/>
      <c r="I216" s="167"/>
      <c r="J216" s="166"/>
    </row>
    <row r="217" spans="1:10" x14ac:dyDescent="0.25">
      <c r="A217" s="89" t="s">
        <v>304</v>
      </c>
      <c r="B217" s="79">
        <v>7014</v>
      </c>
      <c r="C217" s="79"/>
      <c r="D217" s="183"/>
      <c r="E217" s="33">
        <v>10881.8</v>
      </c>
      <c r="F217" s="33"/>
      <c r="G217" s="33"/>
      <c r="H217" s="55"/>
      <c r="I217" s="167"/>
      <c r="J217" s="166"/>
    </row>
    <row r="218" spans="1:10" ht="47.25" customHeight="1" x14ac:dyDescent="0.25">
      <c r="A218" s="47" t="s">
        <v>123</v>
      </c>
      <c r="B218" s="33">
        <v>7020</v>
      </c>
      <c r="C218" s="33"/>
      <c r="D218" s="183"/>
      <c r="E218" s="33"/>
      <c r="F218" s="33"/>
      <c r="G218" s="33"/>
      <c r="H218" s="55"/>
      <c r="I218" s="167"/>
      <c r="J218" s="166"/>
    </row>
    <row r="219" spans="1:10" x14ac:dyDescent="0.25">
      <c r="A219" s="89" t="s">
        <v>299</v>
      </c>
      <c r="B219" s="79">
        <v>7021</v>
      </c>
      <c r="C219" s="79"/>
      <c r="D219" s="183"/>
      <c r="E219" s="33">
        <v>58.3</v>
      </c>
      <c r="F219" s="33"/>
      <c r="G219" s="33"/>
      <c r="H219" s="55"/>
      <c r="I219" s="167"/>
      <c r="J219" s="166"/>
    </row>
    <row r="220" spans="1:10" ht="25.5" x14ac:dyDescent="0.25">
      <c r="A220" s="89" t="s">
        <v>298</v>
      </c>
      <c r="B220" s="79">
        <v>7022</v>
      </c>
      <c r="C220" s="79"/>
      <c r="D220" s="183"/>
      <c r="E220" s="33">
        <f>E221+E222+E223+E224</f>
        <v>98.199999999999989</v>
      </c>
      <c r="F220" s="33"/>
      <c r="G220" s="33"/>
      <c r="H220" s="55"/>
      <c r="I220" s="167"/>
      <c r="J220" s="166"/>
    </row>
    <row r="221" spans="1:10" x14ac:dyDescent="0.25">
      <c r="A221" s="184" t="s">
        <v>301</v>
      </c>
      <c r="B221" s="79" t="s">
        <v>313</v>
      </c>
      <c r="C221" s="79"/>
      <c r="D221" s="183"/>
      <c r="E221" s="33">
        <v>33.200000000000003</v>
      </c>
      <c r="F221" s="33"/>
      <c r="G221" s="33"/>
      <c r="H221" s="55"/>
      <c r="I221" s="167"/>
      <c r="J221" s="166"/>
    </row>
    <row r="222" spans="1:10" x14ac:dyDescent="0.25">
      <c r="A222" s="184" t="s">
        <v>300</v>
      </c>
      <c r="B222" s="79" t="s">
        <v>314</v>
      </c>
      <c r="C222" s="79"/>
      <c r="D222" s="183"/>
      <c r="E222" s="33">
        <v>26.8</v>
      </c>
      <c r="F222" s="33"/>
      <c r="G222" s="33"/>
      <c r="H222" s="55"/>
      <c r="I222" s="167"/>
      <c r="J222" s="166"/>
    </row>
    <row r="223" spans="1:10" x14ac:dyDescent="0.25">
      <c r="A223" s="184" t="s">
        <v>302</v>
      </c>
      <c r="B223" s="79" t="s">
        <v>315</v>
      </c>
      <c r="C223" s="79"/>
      <c r="D223" s="183"/>
      <c r="E223" s="33">
        <v>21.3</v>
      </c>
      <c r="F223" s="33"/>
      <c r="G223" s="33"/>
      <c r="H223" s="55"/>
      <c r="I223" s="167"/>
      <c r="J223" s="166"/>
    </row>
    <row r="224" spans="1:10" x14ac:dyDescent="0.25">
      <c r="A224" s="184" t="s">
        <v>303</v>
      </c>
      <c r="B224" s="79" t="s">
        <v>316</v>
      </c>
      <c r="C224" s="79"/>
      <c r="D224" s="183"/>
      <c r="E224" s="33">
        <v>16.899999999999999</v>
      </c>
      <c r="F224" s="33"/>
      <c r="G224" s="33"/>
      <c r="H224" s="55"/>
      <c r="I224" s="167"/>
      <c r="J224" s="166"/>
    </row>
    <row r="225" spans="1:10" x14ac:dyDescent="0.25">
      <c r="A225" s="89" t="s">
        <v>297</v>
      </c>
      <c r="B225" s="79">
        <v>7023</v>
      </c>
      <c r="C225" s="79"/>
      <c r="D225" s="183"/>
      <c r="E225" s="33">
        <v>12.6</v>
      </c>
      <c r="F225" s="33"/>
      <c r="G225" s="33"/>
      <c r="H225" s="55"/>
      <c r="I225" s="167"/>
      <c r="J225" s="166"/>
    </row>
    <row r="226" spans="1:10" x14ac:dyDescent="0.25">
      <c r="A226" s="89" t="s">
        <v>304</v>
      </c>
      <c r="B226" s="79">
        <v>7024</v>
      </c>
      <c r="C226" s="79"/>
      <c r="D226" s="183"/>
      <c r="E226" s="33">
        <v>20.399999999999999</v>
      </c>
      <c r="F226" s="33"/>
      <c r="G226" s="33"/>
      <c r="H226" s="55"/>
      <c r="I226" s="167"/>
      <c r="J226" s="166"/>
    </row>
    <row r="227" spans="1:10" ht="25.5" x14ac:dyDescent="0.25">
      <c r="A227" s="17" t="s">
        <v>124</v>
      </c>
      <c r="B227" s="42">
        <v>7030</v>
      </c>
      <c r="C227" s="42"/>
      <c r="D227" s="22"/>
      <c r="E227" s="42" t="s">
        <v>509</v>
      </c>
      <c r="F227" s="42"/>
      <c r="G227" s="42"/>
      <c r="H227" s="167"/>
      <c r="I227" s="167"/>
      <c r="J227" s="166"/>
    </row>
    <row r="228" spans="1:10" ht="25.5" x14ac:dyDescent="0.25">
      <c r="A228" s="56" t="s">
        <v>125</v>
      </c>
      <c r="B228" s="176"/>
      <c r="C228" s="176"/>
      <c r="D228" s="179"/>
      <c r="E228" s="179"/>
      <c r="F228" s="179"/>
      <c r="G228" s="179"/>
      <c r="H228" s="179"/>
      <c r="I228" s="179"/>
      <c r="J228" s="169"/>
    </row>
    <row r="229" spans="1:10" ht="25.5" x14ac:dyDescent="0.25">
      <c r="A229" s="17" t="s">
        <v>323</v>
      </c>
      <c r="B229" s="169">
        <v>7040</v>
      </c>
      <c r="C229" s="169"/>
      <c r="D229" s="179"/>
      <c r="E229" s="189">
        <f>E230+E231</f>
        <v>6815.49</v>
      </c>
      <c r="F229" s="179"/>
      <c r="G229" s="179"/>
      <c r="H229" s="179"/>
      <c r="I229" s="179"/>
      <c r="J229" s="169"/>
    </row>
    <row r="230" spans="1:10" x14ac:dyDescent="0.25">
      <c r="A230" s="44" t="s">
        <v>317</v>
      </c>
      <c r="B230" s="171">
        <v>7041</v>
      </c>
      <c r="C230" s="171"/>
      <c r="D230" s="179"/>
      <c r="E230" s="189">
        <v>7.19</v>
      </c>
      <c r="F230" s="179"/>
      <c r="G230" s="179"/>
      <c r="H230" s="179"/>
      <c r="I230" s="179"/>
      <c r="J230" s="169"/>
    </row>
    <row r="231" spans="1:10" ht="26.25" x14ac:dyDescent="0.25">
      <c r="A231" s="45" t="s">
        <v>318</v>
      </c>
      <c r="B231" s="171">
        <v>7042</v>
      </c>
      <c r="C231" s="171"/>
      <c r="D231" s="179"/>
      <c r="E231" s="189">
        <v>6808.3</v>
      </c>
      <c r="F231" s="179"/>
      <c r="G231" s="179"/>
      <c r="H231" s="179"/>
      <c r="I231" s="179"/>
      <c r="J231" s="169"/>
    </row>
    <row r="232" spans="1:10" ht="41.25" customHeight="1" x14ac:dyDescent="0.25">
      <c r="A232" s="45" t="s">
        <v>319</v>
      </c>
      <c r="B232" s="171">
        <v>7043</v>
      </c>
      <c r="C232" s="171"/>
      <c r="D232" s="179"/>
      <c r="E232" s="189" t="s">
        <v>509</v>
      </c>
      <c r="F232" s="179"/>
      <c r="G232" s="179"/>
      <c r="H232" s="179"/>
      <c r="I232" s="179"/>
      <c r="J232" s="169"/>
    </row>
    <row r="233" spans="1:10" x14ac:dyDescent="0.25">
      <c r="A233" s="45" t="s">
        <v>320</v>
      </c>
      <c r="B233" s="171">
        <v>7044</v>
      </c>
      <c r="C233" s="171"/>
      <c r="D233" s="179"/>
      <c r="E233" s="179">
        <v>0</v>
      </c>
      <c r="F233" s="179"/>
      <c r="G233" s="179"/>
      <c r="H233" s="179"/>
      <c r="I233" s="179"/>
      <c r="J233" s="169"/>
    </row>
    <row r="234" spans="1:10" x14ac:dyDescent="0.25">
      <c r="A234" s="45" t="s">
        <v>321</v>
      </c>
      <c r="B234" s="171">
        <v>7045</v>
      </c>
      <c r="C234" s="171"/>
      <c r="D234" s="179"/>
      <c r="E234" s="179">
        <v>0</v>
      </c>
      <c r="F234" s="179"/>
      <c r="G234" s="179"/>
      <c r="H234" s="179"/>
      <c r="I234" s="179"/>
      <c r="J234" s="169"/>
    </row>
    <row r="235" spans="1:10" x14ac:dyDescent="0.25">
      <c r="A235" s="45" t="s">
        <v>322</v>
      </c>
      <c r="B235" s="171">
        <v>7046</v>
      </c>
      <c r="C235" s="171"/>
      <c r="D235" s="179"/>
      <c r="E235" s="179">
        <v>0</v>
      </c>
      <c r="F235" s="179"/>
      <c r="G235" s="179"/>
      <c r="H235" s="179"/>
      <c r="I235" s="179"/>
      <c r="J235" s="169"/>
    </row>
    <row r="236" spans="1:10" ht="26.25" x14ac:dyDescent="0.25">
      <c r="A236" s="18" t="s">
        <v>328</v>
      </c>
      <c r="B236" s="169">
        <v>7050</v>
      </c>
      <c r="C236" s="169"/>
      <c r="D236" s="179"/>
      <c r="E236" s="179">
        <v>0</v>
      </c>
      <c r="F236" s="179"/>
      <c r="G236" s="179"/>
      <c r="H236" s="179"/>
      <c r="I236" s="179"/>
      <c r="J236" s="169"/>
    </row>
    <row r="237" spans="1:10" ht="39" x14ac:dyDescent="0.25">
      <c r="A237" s="44" t="s">
        <v>324</v>
      </c>
      <c r="B237" s="171">
        <v>7051</v>
      </c>
      <c r="C237" s="171"/>
      <c r="D237" s="179"/>
      <c r="E237" s="179">
        <v>0</v>
      </c>
      <c r="F237" s="179"/>
      <c r="G237" s="179"/>
      <c r="H237" s="179"/>
      <c r="I237" s="179"/>
      <c r="J237" s="169"/>
    </row>
    <row r="238" spans="1:10" x14ac:dyDescent="0.25">
      <c r="A238" s="44" t="s">
        <v>325</v>
      </c>
      <c r="B238" s="171">
        <v>7052</v>
      </c>
      <c r="C238" s="171"/>
      <c r="D238" s="179"/>
      <c r="E238" s="179">
        <v>0</v>
      </c>
      <c r="F238" s="179"/>
      <c r="G238" s="179"/>
      <c r="H238" s="179"/>
      <c r="I238" s="179"/>
      <c r="J238" s="169"/>
    </row>
    <row r="239" spans="1:10" x14ac:dyDescent="0.25">
      <c r="A239" s="44" t="s">
        <v>326</v>
      </c>
      <c r="B239" s="171">
        <v>7053</v>
      </c>
      <c r="C239" s="171"/>
      <c r="D239" s="179"/>
      <c r="E239" s="179">
        <v>0</v>
      </c>
      <c r="F239" s="179"/>
      <c r="G239" s="179"/>
      <c r="H239" s="179"/>
      <c r="I239" s="179"/>
      <c r="J239" s="169"/>
    </row>
    <row r="240" spans="1:10" x14ac:dyDescent="0.25">
      <c r="A240" s="44" t="s">
        <v>327</v>
      </c>
      <c r="B240" s="171">
        <v>7054</v>
      </c>
      <c r="C240" s="171"/>
      <c r="D240" s="179"/>
      <c r="E240" s="179">
        <v>0</v>
      </c>
      <c r="F240" s="179"/>
      <c r="G240" s="179"/>
      <c r="H240" s="179"/>
      <c r="I240" s="179"/>
      <c r="J240" s="169"/>
    </row>
    <row r="241" spans="1:10" ht="25.5" customHeight="1" x14ac:dyDescent="0.25">
      <c r="A241" s="18" t="s">
        <v>331</v>
      </c>
      <c r="B241" s="169">
        <v>7060</v>
      </c>
      <c r="C241" s="169"/>
      <c r="D241" s="179"/>
      <c r="E241" s="179" t="s">
        <v>509</v>
      </c>
      <c r="F241" s="179"/>
      <c r="G241" s="179"/>
      <c r="H241" s="179"/>
      <c r="I241" s="179"/>
      <c r="J241" s="169"/>
    </row>
    <row r="242" spans="1:10" ht="22.5" customHeight="1" x14ac:dyDescent="0.25">
      <c r="A242" s="44" t="s">
        <v>329</v>
      </c>
      <c r="B242" s="171">
        <v>7061</v>
      </c>
      <c r="C242" s="171"/>
      <c r="D242" s="179"/>
      <c r="E242" s="179" t="s">
        <v>509</v>
      </c>
      <c r="F242" s="179"/>
      <c r="G242" s="179"/>
      <c r="H242" s="179"/>
      <c r="I242" s="179"/>
      <c r="J242" s="169"/>
    </row>
    <row r="243" spans="1:10" x14ac:dyDescent="0.25">
      <c r="A243" s="18" t="s">
        <v>332</v>
      </c>
      <c r="B243" s="169">
        <v>7070</v>
      </c>
      <c r="C243" s="169"/>
      <c r="D243" s="179"/>
      <c r="E243" s="179" t="s">
        <v>509</v>
      </c>
      <c r="F243" s="179"/>
      <c r="G243" s="179"/>
      <c r="H243" s="179"/>
      <c r="I243" s="179"/>
      <c r="J243" s="169"/>
    </row>
    <row r="244" spans="1:10" x14ac:dyDescent="0.25">
      <c r="A244" s="44" t="s">
        <v>333</v>
      </c>
      <c r="B244" s="171">
        <v>7071</v>
      </c>
      <c r="C244" s="171"/>
      <c r="D244" s="179"/>
      <c r="E244" s="179">
        <f>E245</f>
        <v>3674</v>
      </c>
      <c r="F244" s="179"/>
      <c r="G244" s="179"/>
      <c r="H244" s="179"/>
      <c r="I244" s="179"/>
      <c r="J244" s="169"/>
    </row>
    <row r="245" spans="1:10" x14ac:dyDescent="0.25">
      <c r="A245" s="180" t="s">
        <v>126</v>
      </c>
      <c r="B245" s="171" t="s">
        <v>334</v>
      </c>
      <c r="C245" s="171"/>
      <c r="D245" s="179"/>
      <c r="E245" s="179">
        <v>3674</v>
      </c>
      <c r="F245" s="179"/>
      <c r="G245" s="179"/>
      <c r="H245" s="179"/>
      <c r="I245" s="179"/>
      <c r="J245" s="169"/>
    </row>
    <row r="246" spans="1:10" x14ac:dyDescent="0.25">
      <c r="A246" s="180" t="s">
        <v>127</v>
      </c>
      <c r="B246" s="171" t="s">
        <v>335</v>
      </c>
      <c r="C246" s="171"/>
      <c r="D246" s="179"/>
      <c r="E246" s="179">
        <v>0</v>
      </c>
      <c r="F246" s="179"/>
      <c r="G246" s="179"/>
      <c r="H246" s="179"/>
      <c r="I246" s="179"/>
      <c r="J246" s="169"/>
    </row>
    <row r="247" spans="1:10" x14ac:dyDescent="0.25">
      <c r="A247" s="180" t="s">
        <v>128</v>
      </c>
      <c r="B247" s="171" t="s">
        <v>336</v>
      </c>
      <c r="C247" s="171"/>
      <c r="D247" s="179"/>
      <c r="E247" s="179">
        <v>0</v>
      </c>
      <c r="F247" s="179"/>
      <c r="G247" s="179"/>
      <c r="H247" s="179"/>
      <c r="I247" s="179"/>
      <c r="J247" s="169"/>
    </row>
    <row r="248" spans="1:10" x14ac:dyDescent="0.25">
      <c r="A248" s="180" t="s">
        <v>129</v>
      </c>
      <c r="B248" s="171" t="s">
        <v>337</v>
      </c>
      <c r="C248" s="171"/>
      <c r="D248" s="179"/>
      <c r="E248" s="179">
        <v>0</v>
      </c>
      <c r="F248" s="179"/>
      <c r="G248" s="179"/>
      <c r="H248" s="179"/>
      <c r="I248" s="179"/>
      <c r="J248" s="169"/>
    </row>
    <row r="249" spans="1:10" x14ac:dyDescent="0.25">
      <c r="A249" s="44" t="s">
        <v>330</v>
      </c>
      <c r="B249" s="171">
        <v>7072</v>
      </c>
      <c r="C249" s="171"/>
      <c r="D249" s="179"/>
      <c r="E249" s="179">
        <v>0</v>
      </c>
      <c r="F249" s="179"/>
      <c r="G249" s="179"/>
      <c r="H249" s="179"/>
      <c r="I249" s="179"/>
      <c r="J249" s="169"/>
    </row>
    <row r="250" spans="1:10" x14ac:dyDescent="0.25">
      <c r="A250" s="16" t="s">
        <v>130</v>
      </c>
      <c r="B250" s="169"/>
      <c r="C250" s="169"/>
      <c r="D250" s="179"/>
      <c r="E250" s="179">
        <v>0</v>
      </c>
      <c r="F250" s="179"/>
      <c r="G250" s="179"/>
      <c r="H250" s="179"/>
      <c r="I250" s="179"/>
      <c r="J250" s="169"/>
    </row>
    <row r="251" spans="1:10" x14ac:dyDescent="0.25">
      <c r="A251" s="17" t="s">
        <v>131</v>
      </c>
      <c r="B251" s="169">
        <v>7070</v>
      </c>
      <c r="C251" s="169"/>
      <c r="D251" s="179"/>
      <c r="E251" s="179">
        <v>0</v>
      </c>
      <c r="F251" s="179"/>
      <c r="G251" s="179"/>
      <c r="H251" s="179"/>
      <c r="I251" s="179"/>
      <c r="J251" s="169"/>
    </row>
    <row r="252" spans="1:10" x14ac:dyDescent="0.25">
      <c r="A252" s="17" t="s">
        <v>132</v>
      </c>
      <c r="B252" s="169">
        <v>7080</v>
      </c>
      <c r="C252" s="169"/>
      <c r="D252" s="179"/>
      <c r="E252" s="179">
        <v>0</v>
      </c>
      <c r="F252" s="179"/>
      <c r="G252" s="179"/>
      <c r="H252" s="179"/>
      <c r="I252" s="179"/>
      <c r="J252" s="169"/>
    </row>
    <row r="253" spans="1:10" x14ac:dyDescent="0.25">
      <c r="A253" s="175" t="s">
        <v>133</v>
      </c>
      <c r="B253" s="169">
        <v>7090</v>
      </c>
      <c r="C253" s="169"/>
      <c r="D253" s="168"/>
      <c r="E253" s="168">
        <v>7984.3</v>
      </c>
      <c r="F253" s="168"/>
      <c r="G253" s="168"/>
      <c r="H253" s="168"/>
      <c r="I253" s="168"/>
      <c r="J253" s="169"/>
    </row>
    <row r="254" spans="1:10" ht="25.5" customHeight="1" x14ac:dyDescent="0.25">
      <c r="A254" s="25" t="s">
        <v>533</v>
      </c>
      <c r="B254" s="26"/>
      <c r="D254" s="82"/>
      <c r="E254" s="257"/>
      <c r="F254" s="27"/>
      <c r="G254" s="294" t="s">
        <v>520</v>
      </c>
      <c r="H254" s="294"/>
      <c r="I254" s="294"/>
      <c r="J254" s="181"/>
    </row>
    <row r="255" spans="1:10" x14ac:dyDescent="0.25">
      <c r="A255" s="28" t="s">
        <v>135</v>
      </c>
      <c r="B255" s="1"/>
      <c r="D255" s="2" t="s">
        <v>372</v>
      </c>
      <c r="E255" s="1"/>
      <c r="F255" s="28"/>
      <c r="G255" s="261" t="s">
        <v>136</v>
      </c>
      <c r="H255" s="261"/>
      <c r="I255" s="261"/>
      <c r="J255" s="181"/>
    </row>
    <row r="256" spans="1:10" x14ac:dyDescent="0.25">
      <c r="A256" s="182"/>
      <c r="B256" s="182"/>
      <c r="C256" s="182"/>
      <c r="D256" s="182"/>
      <c r="E256" s="182"/>
      <c r="F256" s="182"/>
      <c r="G256" s="182"/>
      <c r="H256" s="182"/>
      <c r="I256" s="182"/>
      <c r="J256" s="181"/>
    </row>
    <row r="257" spans="1:10" ht="25.15" customHeight="1" x14ac:dyDescent="0.25">
      <c r="A257" s="32" t="s">
        <v>137</v>
      </c>
      <c r="B257" s="182"/>
      <c r="C257" s="182"/>
      <c r="D257" s="82"/>
      <c r="E257" s="182"/>
      <c r="F257" s="182"/>
      <c r="G257" s="294" t="s">
        <v>535</v>
      </c>
      <c r="H257" s="294"/>
      <c r="I257" s="294"/>
      <c r="J257" s="181"/>
    </row>
    <row r="258" spans="1:10" x14ac:dyDescent="0.25">
      <c r="D258" s="247" t="s">
        <v>372</v>
      </c>
      <c r="G258" s="295" t="s">
        <v>136</v>
      </c>
      <c r="H258" s="295"/>
      <c r="I258" s="295"/>
    </row>
    <row r="259" spans="1:10" ht="30" x14ac:dyDescent="0.25">
      <c r="A259" s="160" t="s">
        <v>484</v>
      </c>
      <c r="D259" s="82"/>
      <c r="G259" s="293" t="s">
        <v>534</v>
      </c>
      <c r="H259" s="293"/>
      <c r="I259" s="293"/>
    </row>
    <row r="260" spans="1:10" x14ac:dyDescent="0.25">
      <c r="D260" s="247" t="s">
        <v>372</v>
      </c>
      <c r="G260" s="261" t="s">
        <v>136</v>
      </c>
      <c r="H260" s="261"/>
      <c r="I260" s="261"/>
    </row>
  </sheetData>
  <mergeCells count="60">
    <mergeCell ref="A173:J173"/>
    <mergeCell ref="G259:I259"/>
    <mergeCell ref="A189:J189"/>
    <mergeCell ref="A198:J198"/>
    <mergeCell ref="G254:I254"/>
    <mergeCell ref="G255:I255"/>
    <mergeCell ref="G257:I257"/>
    <mergeCell ref="G258:I258"/>
    <mergeCell ref="D29:D30"/>
    <mergeCell ref="E29:E30"/>
    <mergeCell ref="A72:J72"/>
    <mergeCell ref="A132:J132"/>
    <mergeCell ref="A145:J145"/>
    <mergeCell ref="C29:C30"/>
    <mergeCell ref="F29:I29"/>
    <mergeCell ref="J29:J30"/>
    <mergeCell ref="A32:J32"/>
    <mergeCell ref="A33:J33"/>
    <mergeCell ref="B13:E13"/>
    <mergeCell ref="H13:J13"/>
    <mergeCell ref="B18:E18"/>
    <mergeCell ref="I18:J18"/>
    <mergeCell ref="B19:E19"/>
    <mergeCell ref="I19:J19"/>
    <mergeCell ref="B16:E16"/>
    <mergeCell ref="I16:J16"/>
    <mergeCell ref="B17:E17"/>
    <mergeCell ref="I17:J17"/>
    <mergeCell ref="B14:F14"/>
    <mergeCell ref="I14:J14"/>
    <mergeCell ref="B15:E15"/>
    <mergeCell ref="I15:J15"/>
    <mergeCell ref="I28:J28"/>
    <mergeCell ref="B22:E22"/>
    <mergeCell ref="I22:J22"/>
    <mergeCell ref="B23:F23"/>
    <mergeCell ref="I23:J23"/>
    <mergeCell ref="B20:E20"/>
    <mergeCell ref="F20:H20"/>
    <mergeCell ref="I20:J20"/>
    <mergeCell ref="B21:E21"/>
    <mergeCell ref="F21:H21"/>
    <mergeCell ref="I21:J21"/>
    <mergeCell ref="B24:E24"/>
    <mergeCell ref="G260:I260"/>
    <mergeCell ref="I11:J11"/>
    <mergeCell ref="H2:I2"/>
    <mergeCell ref="H4:J4"/>
    <mergeCell ref="H5:J5"/>
    <mergeCell ref="H7:J7"/>
    <mergeCell ref="I9:J9"/>
    <mergeCell ref="I10:J10"/>
    <mergeCell ref="H12:J12"/>
    <mergeCell ref="I24:J24"/>
    <mergeCell ref="A162:J162"/>
    <mergeCell ref="B25:E25"/>
    <mergeCell ref="I25:J25"/>
    <mergeCell ref="A27:I27"/>
    <mergeCell ref="A29:A30"/>
    <mergeCell ref="B29:B30"/>
  </mergeCells>
  <phoneticPr fontId="46" type="noConversion"/>
  <pageMargins left="0" right="0" top="0" bottom="0" header="0.31496062992125984" footer="0.31496062992125984"/>
  <pageSetup paperSize="9"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A198" workbookViewId="0">
      <selection activeCell="Q241" sqref="Q241"/>
    </sheetView>
  </sheetViews>
  <sheetFormatPr defaultRowHeight="15" x14ac:dyDescent="0.25"/>
  <cols>
    <col min="1" max="1" width="39" customWidth="1"/>
    <col min="2" max="2" width="10.42578125" customWidth="1"/>
    <col min="3" max="3" width="11.42578125" customWidth="1"/>
    <col min="4" max="4" width="11.28515625" customWidth="1"/>
    <col min="5" max="5" width="12.28515625" customWidth="1"/>
    <col min="6" max="6" width="13" customWidth="1"/>
    <col min="9" max="9" width="10.85546875" customWidth="1"/>
    <col min="10" max="10" width="13" customWidth="1"/>
    <col min="11" max="11" width="19.140625" customWidth="1"/>
  </cols>
  <sheetData>
    <row r="1" spans="1:10" x14ac:dyDescent="0.25">
      <c r="I1" s="30" t="s">
        <v>456</v>
      </c>
    </row>
    <row r="2" spans="1:10" ht="8.25" customHeight="1" x14ac:dyDescent="0.55000000000000004"/>
    <row r="3" spans="1:10" ht="14.45" hidden="1" x14ac:dyDescent="0.55000000000000004"/>
    <row r="4" spans="1:10" ht="14.45" hidden="1" x14ac:dyDescent="0.55000000000000004"/>
    <row r="5" spans="1:10" ht="14.45" hidden="1" x14ac:dyDescent="0.55000000000000004"/>
    <row r="6" spans="1:10" x14ac:dyDescent="0.25">
      <c r="A6" s="353" t="s">
        <v>341</v>
      </c>
      <c r="B6" s="353"/>
      <c r="C6" s="353"/>
      <c r="D6" s="353"/>
      <c r="E6" s="353"/>
      <c r="F6" s="353"/>
      <c r="G6" s="353"/>
      <c r="H6" s="353"/>
      <c r="I6" s="353"/>
      <c r="J6" s="353"/>
    </row>
    <row r="7" spans="1:10" ht="14.45" x14ac:dyDescent="0.55000000000000004">
      <c r="A7" s="354"/>
      <c r="B7" s="354"/>
      <c r="C7" s="354"/>
      <c r="D7" s="354"/>
      <c r="E7" s="354"/>
      <c r="F7" s="354"/>
      <c r="G7" s="354"/>
      <c r="H7" s="354"/>
      <c r="I7" s="354"/>
      <c r="J7" s="354"/>
    </row>
    <row r="8" spans="1:10" x14ac:dyDescent="0.25">
      <c r="A8" s="355" t="s">
        <v>342</v>
      </c>
      <c r="B8" s="355"/>
      <c r="C8" s="355"/>
      <c r="D8" s="355"/>
      <c r="E8" s="355"/>
      <c r="F8" s="355"/>
      <c r="G8" s="355"/>
      <c r="H8" s="355"/>
      <c r="I8" s="355"/>
      <c r="J8" s="355"/>
    </row>
    <row r="9" spans="1:10" x14ac:dyDescent="0.25">
      <c r="A9" s="355" t="s">
        <v>343</v>
      </c>
      <c r="B9" s="355"/>
      <c r="C9" s="355"/>
      <c r="D9" s="355"/>
      <c r="E9" s="355"/>
      <c r="F9" s="355"/>
      <c r="G9" s="355"/>
      <c r="H9" s="355"/>
      <c r="I9" s="355"/>
      <c r="J9" s="355"/>
    </row>
    <row r="10" spans="1:10" x14ac:dyDescent="0.25">
      <c r="A10" s="67"/>
      <c r="B10" s="68"/>
      <c r="C10" s="68"/>
      <c r="D10" s="68"/>
      <c r="E10" s="68"/>
      <c r="F10" s="68"/>
      <c r="G10" s="69"/>
      <c r="H10" s="69"/>
      <c r="I10" s="83"/>
      <c r="J10" s="69" t="s">
        <v>180</v>
      </c>
    </row>
    <row r="11" spans="1:10" ht="28.5" customHeight="1" x14ac:dyDescent="0.25">
      <c r="A11" s="356" t="s">
        <v>344</v>
      </c>
      <c r="B11" s="356" t="s">
        <v>345</v>
      </c>
      <c r="C11" s="357" t="s">
        <v>346</v>
      </c>
      <c r="D11" s="358"/>
      <c r="E11" s="358"/>
      <c r="F11" s="359"/>
      <c r="G11" s="360" t="s">
        <v>347</v>
      </c>
      <c r="H11" s="360"/>
      <c r="I11" s="360"/>
      <c r="J11" s="360"/>
    </row>
    <row r="12" spans="1:10" ht="38.25" x14ac:dyDescent="0.25">
      <c r="A12" s="356"/>
      <c r="B12" s="356"/>
      <c r="C12" s="84" t="s">
        <v>348</v>
      </c>
      <c r="D12" s="84" t="s">
        <v>349</v>
      </c>
      <c r="E12" s="85" t="s">
        <v>350</v>
      </c>
      <c r="F12" s="86" t="s">
        <v>351</v>
      </c>
      <c r="G12" s="84" t="s">
        <v>348</v>
      </c>
      <c r="H12" s="84" t="s">
        <v>349</v>
      </c>
      <c r="I12" s="85" t="s">
        <v>352</v>
      </c>
      <c r="J12" s="86" t="s">
        <v>353</v>
      </c>
    </row>
    <row r="13" spans="1:10" x14ac:dyDescent="0.25">
      <c r="A13" s="84" t="s">
        <v>354</v>
      </c>
      <c r="B13" s="84" t="s">
        <v>355</v>
      </c>
      <c r="C13" s="84">
        <v>3</v>
      </c>
      <c r="D13" s="84">
        <v>4</v>
      </c>
      <c r="E13" s="84">
        <v>5</v>
      </c>
      <c r="F13" s="85">
        <v>6</v>
      </c>
      <c r="G13" s="86">
        <v>7</v>
      </c>
      <c r="H13" s="70">
        <v>8</v>
      </c>
      <c r="I13" s="70">
        <v>9</v>
      </c>
      <c r="J13" s="70">
        <v>10</v>
      </c>
    </row>
    <row r="14" spans="1:10" x14ac:dyDescent="0.25">
      <c r="A14" s="362" t="s">
        <v>356</v>
      </c>
      <c r="B14" s="363"/>
      <c r="C14" s="363"/>
      <c r="D14" s="363"/>
      <c r="E14" s="363"/>
      <c r="F14" s="363"/>
      <c r="G14" s="363"/>
      <c r="H14" s="363"/>
      <c r="I14" s="363"/>
      <c r="J14" s="364"/>
    </row>
    <row r="15" spans="1:10" x14ac:dyDescent="0.25">
      <c r="A15" s="365" t="s">
        <v>357</v>
      </c>
      <c r="B15" s="365"/>
      <c r="C15" s="365"/>
      <c r="D15" s="365"/>
      <c r="E15" s="365"/>
      <c r="F15" s="365"/>
      <c r="G15" s="365"/>
      <c r="H15" s="365"/>
      <c r="I15" s="365"/>
      <c r="J15" s="365"/>
    </row>
    <row r="16" spans="1:10" x14ac:dyDescent="0.25">
      <c r="A16" s="101" t="s">
        <v>459</v>
      </c>
      <c r="B16" s="102">
        <v>100</v>
      </c>
      <c r="C16" s="103"/>
      <c r="D16" s="103"/>
      <c r="E16" s="103"/>
      <c r="F16" s="103"/>
      <c r="G16" s="103"/>
      <c r="H16" s="103"/>
      <c r="I16" s="103"/>
      <c r="J16" s="103"/>
    </row>
    <row r="17" spans="1:10" x14ac:dyDescent="0.25">
      <c r="A17" s="101" t="s">
        <v>460</v>
      </c>
      <c r="B17" s="102">
        <v>200</v>
      </c>
      <c r="C17" s="103"/>
      <c r="D17" s="103"/>
      <c r="E17" s="103"/>
      <c r="F17" s="103"/>
      <c r="G17" s="103"/>
      <c r="H17" s="103"/>
      <c r="I17" s="103"/>
      <c r="J17" s="103"/>
    </row>
    <row r="18" spans="1:10" ht="24" x14ac:dyDescent="0.25">
      <c r="A18" s="104" t="s">
        <v>379</v>
      </c>
      <c r="B18" s="105">
        <v>1000</v>
      </c>
      <c r="C18" s="106"/>
      <c r="D18" s="106"/>
      <c r="E18" s="106"/>
      <c r="F18" s="106"/>
      <c r="G18" s="106"/>
      <c r="H18" s="106"/>
      <c r="I18" s="106"/>
      <c r="J18" s="106"/>
    </row>
    <row r="19" spans="1:10" x14ac:dyDescent="0.25">
      <c r="A19" s="107" t="s">
        <v>264</v>
      </c>
      <c r="B19" s="108">
        <v>1001</v>
      </c>
      <c r="C19" s="106"/>
      <c r="D19" s="106"/>
      <c r="E19" s="106"/>
      <c r="F19" s="106"/>
      <c r="G19" s="106"/>
      <c r="H19" s="106"/>
      <c r="I19" s="106"/>
      <c r="J19" s="106"/>
    </row>
    <row r="20" spans="1:10" x14ac:dyDescent="0.25">
      <c r="A20" s="107" t="s">
        <v>269</v>
      </c>
      <c r="B20" s="108">
        <v>1002</v>
      </c>
      <c r="C20" s="106"/>
      <c r="D20" s="106"/>
      <c r="E20" s="106"/>
      <c r="F20" s="106"/>
      <c r="G20" s="106"/>
      <c r="H20" s="106"/>
      <c r="I20" s="106"/>
      <c r="J20" s="106"/>
    </row>
    <row r="21" spans="1:10" x14ac:dyDescent="0.25">
      <c r="A21" s="107" t="s">
        <v>266</v>
      </c>
      <c r="B21" s="108">
        <v>1003</v>
      </c>
      <c r="C21" s="106"/>
      <c r="D21" s="106"/>
      <c r="E21" s="106"/>
      <c r="F21" s="106"/>
      <c r="G21" s="106"/>
      <c r="H21" s="106"/>
      <c r="I21" s="106"/>
      <c r="J21" s="106"/>
    </row>
    <row r="22" spans="1:10" x14ac:dyDescent="0.25">
      <c r="A22" s="107" t="s">
        <v>267</v>
      </c>
      <c r="B22" s="108">
        <v>1004</v>
      </c>
      <c r="C22" s="106"/>
      <c r="D22" s="106"/>
      <c r="E22" s="106"/>
      <c r="F22" s="106"/>
      <c r="G22" s="106"/>
      <c r="H22" s="106"/>
      <c r="I22" s="106"/>
      <c r="J22" s="106"/>
    </row>
    <row r="23" spans="1:10" x14ac:dyDescent="0.25">
      <c r="A23" s="107" t="s">
        <v>268</v>
      </c>
      <c r="B23" s="108">
        <v>1005</v>
      </c>
      <c r="C23" s="106"/>
      <c r="D23" s="106"/>
      <c r="E23" s="106"/>
      <c r="F23" s="106"/>
      <c r="G23" s="106"/>
      <c r="H23" s="106"/>
      <c r="I23" s="106"/>
      <c r="J23" s="106"/>
    </row>
    <row r="24" spans="1:10" ht="24" x14ac:dyDescent="0.25">
      <c r="A24" s="107" t="s">
        <v>270</v>
      </c>
      <c r="B24" s="108">
        <v>1006</v>
      </c>
      <c r="C24" s="106"/>
      <c r="D24" s="106"/>
      <c r="E24" s="106"/>
      <c r="F24" s="106"/>
      <c r="G24" s="106"/>
      <c r="H24" s="106"/>
      <c r="I24" s="106"/>
      <c r="J24" s="106"/>
    </row>
    <row r="25" spans="1:10" x14ac:dyDescent="0.25">
      <c r="A25" s="109" t="s">
        <v>377</v>
      </c>
      <c r="B25" s="110">
        <v>1010</v>
      </c>
      <c r="C25" s="106"/>
      <c r="D25" s="106"/>
      <c r="E25" s="106"/>
      <c r="F25" s="106"/>
      <c r="G25" s="106"/>
      <c r="H25" s="106"/>
      <c r="I25" s="106"/>
      <c r="J25" s="106"/>
    </row>
    <row r="26" spans="1:10" ht="36" x14ac:dyDescent="0.25">
      <c r="A26" s="104" t="s">
        <v>378</v>
      </c>
      <c r="B26" s="111">
        <v>1020</v>
      </c>
      <c r="C26" s="106"/>
      <c r="D26" s="106"/>
      <c r="E26" s="106"/>
      <c r="F26" s="106"/>
      <c r="G26" s="106"/>
      <c r="H26" s="106"/>
      <c r="I26" s="106"/>
      <c r="J26" s="106"/>
    </row>
    <row r="27" spans="1:10" x14ac:dyDescent="0.25">
      <c r="A27" s="107" t="s">
        <v>264</v>
      </c>
      <c r="B27" s="108">
        <v>1021</v>
      </c>
      <c r="C27" s="106"/>
      <c r="D27" s="106"/>
      <c r="E27" s="106"/>
      <c r="F27" s="106"/>
      <c r="G27" s="106"/>
      <c r="H27" s="106"/>
      <c r="I27" s="106"/>
      <c r="J27" s="106"/>
    </row>
    <row r="28" spans="1:10" x14ac:dyDescent="0.25">
      <c r="A28" s="107" t="s">
        <v>269</v>
      </c>
      <c r="B28" s="108">
        <v>1022</v>
      </c>
      <c r="C28" s="106"/>
      <c r="D28" s="106"/>
      <c r="E28" s="106"/>
      <c r="F28" s="106"/>
      <c r="G28" s="106"/>
      <c r="H28" s="106"/>
      <c r="I28" s="106"/>
      <c r="J28" s="106"/>
    </row>
    <row r="29" spans="1:10" x14ac:dyDescent="0.25">
      <c r="A29" s="107" t="s">
        <v>266</v>
      </c>
      <c r="B29" s="108">
        <v>1023</v>
      </c>
      <c r="C29" s="106"/>
      <c r="D29" s="106"/>
      <c r="E29" s="106"/>
      <c r="F29" s="106"/>
      <c r="G29" s="106"/>
      <c r="H29" s="106"/>
      <c r="I29" s="106"/>
      <c r="J29" s="106"/>
    </row>
    <row r="30" spans="1:10" x14ac:dyDescent="0.25">
      <c r="A30" s="107" t="s">
        <v>267</v>
      </c>
      <c r="B30" s="108">
        <v>1024</v>
      </c>
      <c r="C30" s="106"/>
      <c r="D30" s="106"/>
      <c r="E30" s="106"/>
      <c r="F30" s="106"/>
      <c r="G30" s="106"/>
      <c r="H30" s="106"/>
      <c r="I30" s="106"/>
      <c r="J30" s="106"/>
    </row>
    <row r="31" spans="1:10" x14ac:dyDescent="0.25">
      <c r="A31" s="107" t="s">
        <v>268</v>
      </c>
      <c r="B31" s="108">
        <v>1025</v>
      </c>
      <c r="C31" s="106"/>
      <c r="D31" s="106"/>
      <c r="E31" s="106"/>
      <c r="F31" s="106"/>
      <c r="G31" s="106"/>
      <c r="H31" s="106"/>
      <c r="I31" s="106"/>
      <c r="J31" s="106"/>
    </row>
    <row r="32" spans="1:10" ht="24" x14ac:dyDescent="0.25">
      <c r="A32" s="107" t="s">
        <v>270</v>
      </c>
      <c r="B32" s="108">
        <v>1026</v>
      </c>
      <c r="C32" s="106"/>
      <c r="D32" s="106"/>
      <c r="E32" s="106"/>
      <c r="F32" s="106"/>
      <c r="G32" s="106"/>
      <c r="H32" s="106"/>
      <c r="I32" s="106"/>
      <c r="J32" s="106"/>
    </row>
    <row r="33" spans="1:10" ht="24" x14ac:dyDescent="0.25">
      <c r="A33" s="112" t="s">
        <v>35</v>
      </c>
      <c r="B33" s="111">
        <v>1030</v>
      </c>
      <c r="C33" s="106"/>
      <c r="D33" s="106"/>
      <c r="E33" s="106"/>
      <c r="F33" s="106"/>
      <c r="G33" s="106"/>
      <c r="H33" s="106"/>
      <c r="I33" s="106"/>
      <c r="J33" s="106"/>
    </row>
    <row r="34" spans="1:10" x14ac:dyDescent="0.25">
      <c r="A34" s="113" t="s">
        <v>36</v>
      </c>
      <c r="B34" s="114">
        <v>1031</v>
      </c>
      <c r="C34" s="106"/>
      <c r="D34" s="106"/>
      <c r="E34" s="106"/>
      <c r="F34" s="106"/>
      <c r="G34" s="106"/>
      <c r="H34" s="106"/>
      <c r="I34" s="106"/>
      <c r="J34" s="106"/>
    </row>
    <row r="35" spans="1:10" ht="24" x14ac:dyDescent="0.25">
      <c r="A35" s="112" t="s">
        <v>37</v>
      </c>
      <c r="B35" s="111">
        <v>1040</v>
      </c>
      <c r="C35" s="106"/>
      <c r="D35" s="106"/>
      <c r="E35" s="106"/>
      <c r="F35" s="106"/>
      <c r="G35" s="106"/>
      <c r="H35" s="106"/>
      <c r="I35" s="106"/>
      <c r="J35" s="106"/>
    </row>
    <row r="36" spans="1:10" ht="60" x14ac:dyDescent="0.25">
      <c r="A36" s="107" t="s">
        <v>265</v>
      </c>
      <c r="B36" s="108">
        <v>1041</v>
      </c>
      <c r="C36" s="106"/>
      <c r="D36" s="106"/>
      <c r="E36" s="106"/>
      <c r="F36" s="106"/>
      <c r="G36" s="106"/>
      <c r="H36" s="106"/>
      <c r="I36" s="106"/>
      <c r="J36" s="106"/>
    </row>
    <row r="37" spans="1:10" ht="24" x14ac:dyDescent="0.25">
      <c r="A37" s="115" t="s">
        <v>258</v>
      </c>
      <c r="B37" s="116" t="s">
        <v>424</v>
      </c>
      <c r="C37" s="106"/>
      <c r="D37" s="106"/>
      <c r="E37" s="106"/>
      <c r="F37" s="106"/>
      <c r="G37" s="106"/>
      <c r="H37" s="106"/>
      <c r="I37" s="106"/>
      <c r="J37" s="106"/>
    </row>
    <row r="38" spans="1:10" x14ac:dyDescent="0.25">
      <c r="A38" s="115" t="s">
        <v>259</v>
      </c>
      <c r="B38" s="116" t="s">
        <v>425</v>
      </c>
      <c r="C38" s="106"/>
      <c r="D38" s="106"/>
      <c r="E38" s="106"/>
      <c r="F38" s="106"/>
      <c r="G38" s="106"/>
      <c r="H38" s="106"/>
      <c r="I38" s="106"/>
      <c r="J38" s="106"/>
    </row>
    <row r="39" spans="1:10" ht="24" x14ac:dyDescent="0.25">
      <c r="A39" s="115" t="s">
        <v>260</v>
      </c>
      <c r="B39" s="116" t="s">
        <v>426</v>
      </c>
      <c r="C39" s="106"/>
      <c r="D39" s="106"/>
      <c r="E39" s="106"/>
      <c r="F39" s="106"/>
      <c r="G39" s="106"/>
      <c r="H39" s="106"/>
      <c r="I39" s="106"/>
      <c r="J39" s="106"/>
    </row>
    <row r="40" spans="1:10" ht="24" x14ac:dyDescent="0.25">
      <c r="A40" s="115" t="s">
        <v>261</v>
      </c>
      <c r="B40" s="116" t="s">
        <v>427</v>
      </c>
      <c r="C40" s="106"/>
      <c r="D40" s="106"/>
      <c r="E40" s="106"/>
      <c r="F40" s="106"/>
      <c r="G40" s="106"/>
      <c r="H40" s="106"/>
      <c r="I40" s="106"/>
      <c r="J40" s="106"/>
    </row>
    <row r="41" spans="1:10" ht="48" x14ac:dyDescent="0.25">
      <c r="A41" s="115" t="s">
        <v>262</v>
      </c>
      <c r="B41" s="116" t="s">
        <v>428</v>
      </c>
      <c r="C41" s="106"/>
      <c r="D41" s="106"/>
      <c r="E41" s="106"/>
      <c r="F41" s="106"/>
      <c r="G41" s="106"/>
      <c r="H41" s="106"/>
      <c r="I41" s="106"/>
      <c r="J41" s="106"/>
    </row>
    <row r="42" spans="1:10" ht="24" x14ac:dyDescent="0.25">
      <c r="A42" s="115" t="s">
        <v>263</v>
      </c>
      <c r="B42" s="116" t="s">
        <v>429</v>
      </c>
      <c r="C42" s="106"/>
      <c r="D42" s="106"/>
      <c r="E42" s="106"/>
      <c r="F42" s="106"/>
      <c r="G42" s="106"/>
      <c r="H42" s="106"/>
      <c r="I42" s="106"/>
      <c r="J42" s="106"/>
    </row>
    <row r="43" spans="1:10" ht="48" x14ac:dyDescent="0.25">
      <c r="A43" s="107" t="s">
        <v>274</v>
      </c>
      <c r="B43" s="114">
        <v>1042</v>
      </c>
      <c r="C43" s="106"/>
      <c r="D43" s="106"/>
      <c r="E43" s="106"/>
      <c r="F43" s="106"/>
      <c r="G43" s="106"/>
      <c r="H43" s="106"/>
      <c r="I43" s="106"/>
      <c r="J43" s="106"/>
    </row>
    <row r="44" spans="1:10" ht="24" x14ac:dyDescent="0.25">
      <c r="A44" s="115" t="s">
        <v>275</v>
      </c>
      <c r="B44" s="116" t="s">
        <v>430</v>
      </c>
      <c r="C44" s="106"/>
      <c r="D44" s="106"/>
      <c r="E44" s="106"/>
      <c r="F44" s="106"/>
      <c r="G44" s="106"/>
      <c r="H44" s="106"/>
      <c r="I44" s="106"/>
      <c r="J44" s="106"/>
    </row>
    <row r="45" spans="1:10" x14ac:dyDescent="0.25">
      <c r="A45" s="115" t="s">
        <v>36</v>
      </c>
      <c r="B45" s="116" t="s">
        <v>431</v>
      </c>
      <c r="C45" s="106"/>
      <c r="D45" s="106"/>
      <c r="E45" s="106"/>
      <c r="F45" s="106"/>
      <c r="G45" s="106"/>
      <c r="H45" s="106"/>
      <c r="I45" s="106"/>
      <c r="J45" s="106"/>
    </row>
    <row r="46" spans="1:10" ht="36" x14ac:dyDescent="0.25">
      <c r="A46" s="107" t="s">
        <v>276</v>
      </c>
      <c r="B46" s="114">
        <v>1043</v>
      </c>
      <c r="C46" s="106"/>
      <c r="D46" s="106"/>
      <c r="E46" s="106"/>
      <c r="F46" s="106"/>
      <c r="G46" s="106"/>
      <c r="H46" s="106"/>
      <c r="I46" s="106"/>
      <c r="J46" s="106"/>
    </row>
    <row r="47" spans="1:10" x14ac:dyDescent="0.25">
      <c r="A47" s="115" t="s">
        <v>277</v>
      </c>
      <c r="B47" s="116" t="s">
        <v>432</v>
      </c>
      <c r="C47" s="106"/>
      <c r="D47" s="106"/>
      <c r="E47" s="106"/>
      <c r="F47" s="106"/>
      <c r="G47" s="106"/>
      <c r="H47" s="106"/>
      <c r="I47" s="106"/>
      <c r="J47" s="106"/>
    </row>
    <row r="48" spans="1:10" x14ac:dyDescent="0.25">
      <c r="A48" s="115" t="s">
        <v>417</v>
      </c>
      <c r="B48" s="116" t="s">
        <v>433</v>
      </c>
      <c r="C48" s="106"/>
      <c r="D48" s="106"/>
      <c r="E48" s="106"/>
      <c r="F48" s="106"/>
      <c r="G48" s="106"/>
      <c r="H48" s="106"/>
      <c r="I48" s="106"/>
      <c r="J48" s="106"/>
    </row>
    <row r="49" spans="1:10" x14ac:dyDescent="0.25">
      <c r="A49" s="117" t="s">
        <v>38</v>
      </c>
      <c r="B49" s="118">
        <v>1050</v>
      </c>
      <c r="C49" s="106"/>
      <c r="D49" s="106"/>
      <c r="E49" s="106"/>
      <c r="F49" s="106"/>
      <c r="G49" s="106"/>
      <c r="H49" s="106"/>
      <c r="I49" s="106"/>
      <c r="J49" s="106"/>
    </row>
    <row r="50" spans="1:10" x14ac:dyDescent="0.25">
      <c r="A50" s="119" t="s">
        <v>39</v>
      </c>
      <c r="B50" s="120">
        <v>1051</v>
      </c>
      <c r="C50" s="106"/>
      <c r="D50" s="106"/>
      <c r="E50" s="106"/>
      <c r="F50" s="106"/>
      <c r="G50" s="106"/>
      <c r="H50" s="106"/>
      <c r="I50" s="106"/>
      <c r="J50" s="106"/>
    </row>
    <row r="51" spans="1:10" x14ac:dyDescent="0.25">
      <c r="A51" s="119" t="s">
        <v>40</v>
      </c>
      <c r="B51" s="120">
        <v>1052</v>
      </c>
      <c r="C51" s="106"/>
      <c r="D51" s="106"/>
      <c r="E51" s="106"/>
      <c r="F51" s="106"/>
      <c r="G51" s="106"/>
      <c r="H51" s="106"/>
      <c r="I51" s="106"/>
      <c r="J51" s="106"/>
    </row>
    <row r="52" spans="1:10" ht="24" x14ac:dyDescent="0.25">
      <c r="A52" s="119" t="s">
        <v>41</v>
      </c>
      <c r="B52" s="120">
        <v>1053</v>
      </c>
      <c r="C52" s="106"/>
      <c r="D52" s="106"/>
      <c r="E52" s="106"/>
      <c r="F52" s="106"/>
      <c r="G52" s="106"/>
      <c r="H52" s="106"/>
      <c r="I52" s="106"/>
      <c r="J52" s="106"/>
    </row>
    <row r="53" spans="1:10" x14ac:dyDescent="0.25">
      <c r="A53" s="121" t="s">
        <v>42</v>
      </c>
      <c r="B53" s="120">
        <v>1054</v>
      </c>
      <c r="C53" s="106"/>
      <c r="D53" s="106"/>
      <c r="E53" s="106"/>
      <c r="F53" s="106"/>
      <c r="G53" s="106"/>
      <c r="H53" s="106"/>
      <c r="I53" s="106"/>
      <c r="J53" s="106"/>
    </row>
    <row r="54" spans="1:10" ht="24" x14ac:dyDescent="0.25">
      <c r="A54" s="119" t="s">
        <v>43</v>
      </c>
      <c r="B54" s="120">
        <v>1055</v>
      </c>
      <c r="C54" s="106"/>
      <c r="D54" s="106"/>
      <c r="E54" s="106"/>
      <c r="F54" s="106"/>
      <c r="G54" s="106"/>
      <c r="H54" s="106"/>
      <c r="I54" s="106"/>
      <c r="J54" s="106"/>
    </row>
    <row r="55" spans="1:10" x14ac:dyDescent="0.25">
      <c r="A55" s="121" t="s">
        <v>44</v>
      </c>
      <c r="B55" s="108">
        <v>1056</v>
      </c>
      <c r="C55" s="106"/>
      <c r="D55" s="106"/>
      <c r="E55" s="106"/>
      <c r="F55" s="106"/>
      <c r="G55" s="106"/>
      <c r="H55" s="106"/>
      <c r="I55" s="106"/>
      <c r="J55" s="106"/>
    </row>
    <row r="56" spans="1:10" x14ac:dyDescent="0.25">
      <c r="A56" s="366" t="s">
        <v>46</v>
      </c>
      <c r="B56" s="366"/>
      <c r="C56" s="366"/>
      <c r="D56" s="366"/>
      <c r="E56" s="366"/>
      <c r="F56" s="366"/>
      <c r="G56" s="366"/>
      <c r="H56" s="366"/>
      <c r="I56" s="366"/>
      <c r="J56" s="366"/>
    </row>
    <row r="57" spans="1:10" ht="24" x14ac:dyDescent="0.25">
      <c r="A57" s="104" t="s">
        <v>47</v>
      </c>
      <c r="B57" s="118">
        <v>1100</v>
      </c>
      <c r="C57" s="106"/>
      <c r="D57" s="106"/>
      <c r="E57" s="106"/>
      <c r="F57" s="106"/>
      <c r="G57" s="106"/>
      <c r="H57" s="106"/>
      <c r="I57" s="106"/>
      <c r="J57" s="106"/>
    </row>
    <row r="58" spans="1:10" x14ac:dyDescent="0.25">
      <c r="A58" s="119" t="s">
        <v>272</v>
      </c>
      <c r="B58" s="122">
        <v>1110</v>
      </c>
      <c r="C58" s="106"/>
      <c r="D58" s="106"/>
      <c r="E58" s="106"/>
      <c r="F58" s="106"/>
      <c r="G58" s="106"/>
      <c r="H58" s="106"/>
      <c r="I58" s="106"/>
      <c r="J58" s="106"/>
    </row>
    <row r="59" spans="1:10" x14ac:dyDescent="0.25">
      <c r="A59" s="123" t="s">
        <v>273</v>
      </c>
      <c r="B59" s="124">
        <v>1111</v>
      </c>
      <c r="C59" s="106"/>
      <c r="D59" s="106"/>
      <c r="E59" s="106"/>
      <c r="F59" s="106"/>
      <c r="G59" s="106"/>
      <c r="H59" s="106"/>
      <c r="I59" s="106"/>
      <c r="J59" s="106"/>
    </row>
    <row r="60" spans="1:10" x14ac:dyDescent="0.25">
      <c r="A60" s="125" t="s">
        <v>281</v>
      </c>
      <c r="B60" s="124">
        <v>1112</v>
      </c>
      <c r="C60" s="106"/>
      <c r="D60" s="106"/>
      <c r="E60" s="106"/>
      <c r="F60" s="106"/>
      <c r="G60" s="106"/>
      <c r="H60" s="106"/>
      <c r="I60" s="106"/>
      <c r="J60" s="106"/>
    </row>
    <row r="61" spans="1:10" x14ac:dyDescent="0.25">
      <c r="A61" s="126" t="s">
        <v>282</v>
      </c>
      <c r="B61" s="124">
        <v>1113</v>
      </c>
      <c r="C61" s="106"/>
      <c r="D61" s="106"/>
      <c r="E61" s="106"/>
      <c r="F61" s="106"/>
      <c r="G61" s="106"/>
      <c r="H61" s="106"/>
      <c r="I61" s="106"/>
      <c r="J61" s="106"/>
    </row>
    <row r="62" spans="1:10" x14ac:dyDescent="0.25">
      <c r="A62" s="127" t="s">
        <v>418</v>
      </c>
      <c r="B62" s="124">
        <v>1114</v>
      </c>
      <c r="C62" s="106"/>
      <c r="D62" s="106"/>
      <c r="E62" s="106"/>
      <c r="F62" s="106"/>
      <c r="G62" s="106"/>
      <c r="H62" s="106"/>
      <c r="I62" s="106"/>
      <c r="J62" s="106"/>
    </row>
    <row r="63" spans="1:10" x14ac:dyDescent="0.25">
      <c r="A63" s="126" t="s">
        <v>419</v>
      </c>
      <c r="B63" s="124">
        <v>1115</v>
      </c>
      <c r="C63" s="106"/>
      <c r="D63" s="106"/>
      <c r="E63" s="106"/>
      <c r="F63" s="106"/>
      <c r="G63" s="106"/>
      <c r="H63" s="106"/>
      <c r="I63" s="106"/>
      <c r="J63" s="106"/>
    </row>
    <row r="64" spans="1:10" x14ac:dyDescent="0.25">
      <c r="A64" s="126" t="s">
        <v>420</v>
      </c>
      <c r="B64" s="124">
        <v>1116</v>
      </c>
      <c r="C64" s="106"/>
      <c r="D64" s="106"/>
      <c r="E64" s="106"/>
      <c r="F64" s="106"/>
      <c r="G64" s="106"/>
      <c r="H64" s="106"/>
      <c r="I64" s="106"/>
      <c r="J64" s="106"/>
    </row>
    <row r="65" spans="1:10" ht="24.75" x14ac:dyDescent="0.25">
      <c r="A65" s="128" t="s">
        <v>49</v>
      </c>
      <c r="B65" s="129">
        <v>1120</v>
      </c>
      <c r="C65" s="106"/>
      <c r="D65" s="106"/>
      <c r="E65" s="106"/>
      <c r="F65" s="106"/>
      <c r="G65" s="106"/>
      <c r="H65" s="106"/>
      <c r="I65" s="106"/>
      <c r="J65" s="106"/>
    </row>
    <row r="66" spans="1:10" x14ac:dyDescent="0.25">
      <c r="A66" s="127" t="s">
        <v>50</v>
      </c>
      <c r="B66" s="124">
        <v>1121</v>
      </c>
      <c r="C66" s="106"/>
      <c r="D66" s="106"/>
      <c r="E66" s="106"/>
      <c r="F66" s="106"/>
      <c r="G66" s="106"/>
      <c r="H66" s="106"/>
      <c r="I66" s="106"/>
      <c r="J66" s="106"/>
    </row>
    <row r="67" spans="1:10" x14ac:dyDescent="0.25">
      <c r="A67" s="127" t="s">
        <v>51</v>
      </c>
      <c r="B67" s="124">
        <v>1122</v>
      </c>
      <c r="C67" s="106"/>
      <c r="D67" s="106"/>
      <c r="E67" s="106"/>
      <c r="F67" s="106"/>
      <c r="G67" s="106"/>
      <c r="H67" s="106"/>
      <c r="I67" s="106"/>
      <c r="J67" s="106"/>
    </row>
    <row r="68" spans="1:10" x14ac:dyDescent="0.25">
      <c r="A68" s="127" t="s">
        <v>52</v>
      </c>
      <c r="B68" s="124">
        <v>1123</v>
      </c>
      <c r="C68" s="106"/>
      <c r="D68" s="106"/>
      <c r="E68" s="106"/>
      <c r="F68" s="106"/>
      <c r="G68" s="106"/>
      <c r="H68" s="106"/>
      <c r="I68" s="106"/>
      <c r="J68" s="106"/>
    </row>
    <row r="69" spans="1:10" x14ac:dyDescent="0.25">
      <c r="A69" s="127" t="s">
        <v>53</v>
      </c>
      <c r="B69" s="124">
        <v>1124</v>
      </c>
      <c r="C69" s="106"/>
      <c r="D69" s="106"/>
      <c r="E69" s="106"/>
      <c r="F69" s="106"/>
      <c r="G69" s="106"/>
      <c r="H69" s="106"/>
      <c r="I69" s="106"/>
      <c r="J69" s="106"/>
    </row>
    <row r="70" spans="1:10" x14ac:dyDescent="0.25">
      <c r="A70" s="127" t="s">
        <v>54</v>
      </c>
      <c r="B70" s="124">
        <v>1125</v>
      </c>
      <c r="C70" s="106"/>
      <c r="D70" s="106"/>
      <c r="E70" s="106"/>
      <c r="F70" s="106"/>
      <c r="G70" s="106"/>
      <c r="H70" s="106"/>
      <c r="I70" s="106"/>
      <c r="J70" s="106"/>
    </row>
    <row r="71" spans="1:10" x14ac:dyDescent="0.25">
      <c r="A71" s="126" t="s">
        <v>421</v>
      </c>
      <c r="B71" s="130">
        <v>1126</v>
      </c>
      <c r="C71" s="106"/>
      <c r="D71" s="106"/>
      <c r="E71" s="106"/>
      <c r="F71" s="106"/>
      <c r="G71" s="106"/>
      <c r="H71" s="106"/>
      <c r="I71" s="106"/>
      <c r="J71" s="106"/>
    </row>
    <row r="72" spans="1:10" x14ac:dyDescent="0.25">
      <c r="A72" s="131" t="s">
        <v>55</v>
      </c>
      <c r="B72" s="132">
        <v>1130</v>
      </c>
      <c r="C72" s="106"/>
      <c r="D72" s="106"/>
      <c r="E72" s="106"/>
      <c r="F72" s="106"/>
      <c r="G72" s="106"/>
      <c r="H72" s="106"/>
      <c r="I72" s="106"/>
      <c r="J72" s="106"/>
    </row>
    <row r="73" spans="1:10" x14ac:dyDescent="0.25">
      <c r="A73" s="128" t="s">
        <v>56</v>
      </c>
      <c r="B73" s="129">
        <v>1140</v>
      </c>
      <c r="C73" s="106"/>
      <c r="D73" s="106"/>
      <c r="E73" s="106"/>
      <c r="F73" s="106"/>
      <c r="G73" s="106"/>
      <c r="H73" s="106"/>
      <c r="I73" s="106"/>
      <c r="J73" s="106"/>
    </row>
    <row r="74" spans="1:10" x14ac:dyDescent="0.25">
      <c r="A74" s="128" t="s">
        <v>57</v>
      </c>
      <c r="B74" s="129">
        <v>1150</v>
      </c>
      <c r="C74" s="106"/>
      <c r="D74" s="106"/>
      <c r="E74" s="106"/>
      <c r="F74" s="106"/>
      <c r="G74" s="106"/>
      <c r="H74" s="106"/>
      <c r="I74" s="106"/>
      <c r="J74" s="106"/>
    </row>
    <row r="75" spans="1:10" x14ac:dyDescent="0.25">
      <c r="A75" s="131" t="s">
        <v>58</v>
      </c>
      <c r="B75" s="129">
        <v>1160</v>
      </c>
      <c r="C75" s="106"/>
      <c r="D75" s="106"/>
      <c r="E75" s="106"/>
      <c r="F75" s="106"/>
      <c r="G75" s="106"/>
      <c r="H75" s="106"/>
      <c r="I75" s="106"/>
      <c r="J75" s="106"/>
    </row>
    <row r="76" spans="1:10" x14ac:dyDescent="0.25">
      <c r="A76" s="128" t="s">
        <v>381</v>
      </c>
      <c r="B76" s="132">
        <v>1170</v>
      </c>
      <c r="C76" s="106"/>
      <c r="D76" s="106"/>
      <c r="E76" s="106"/>
      <c r="F76" s="106"/>
      <c r="G76" s="106"/>
      <c r="H76" s="106"/>
      <c r="I76" s="106"/>
      <c r="J76" s="106"/>
    </row>
    <row r="77" spans="1:10" x14ac:dyDescent="0.25">
      <c r="A77" s="128" t="s">
        <v>75</v>
      </c>
      <c r="B77" s="132">
        <v>1180</v>
      </c>
      <c r="C77" s="106"/>
      <c r="D77" s="106"/>
      <c r="E77" s="106"/>
      <c r="F77" s="106"/>
      <c r="G77" s="106"/>
      <c r="H77" s="106"/>
      <c r="I77" s="106"/>
      <c r="J77" s="106"/>
    </row>
    <row r="78" spans="1:10" ht="36.75" x14ac:dyDescent="0.25">
      <c r="A78" s="128" t="s">
        <v>59</v>
      </c>
      <c r="B78" s="129">
        <v>1190</v>
      </c>
      <c r="C78" s="106"/>
      <c r="D78" s="106"/>
      <c r="E78" s="106"/>
      <c r="F78" s="106"/>
      <c r="G78" s="106"/>
      <c r="H78" s="106"/>
      <c r="I78" s="106"/>
      <c r="J78" s="106"/>
    </row>
    <row r="79" spans="1:10" x14ac:dyDescent="0.25">
      <c r="A79" s="128" t="s">
        <v>60</v>
      </c>
      <c r="B79" s="129">
        <v>1200</v>
      </c>
      <c r="C79" s="106"/>
      <c r="D79" s="106"/>
      <c r="E79" s="106"/>
      <c r="F79" s="106"/>
      <c r="G79" s="106"/>
      <c r="H79" s="106"/>
      <c r="I79" s="106"/>
      <c r="J79" s="106"/>
    </row>
    <row r="80" spans="1:10" x14ac:dyDescent="0.25">
      <c r="A80" s="128" t="s">
        <v>61</v>
      </c>
      <c r="B80" s="129">
        <v>1210</v>
      </c>
      <c r="C80" s="106"/>
      <c r="D80" s="106"/>
      <c r="E80" s="106"/>
      <c r="F80" s="106"/>
      <c r="G80" s="106"/>
      <c r="H80" s="106"/>
      <c r="I80" s="106"/>
      <c r="J80" s="106"/>
    </row>
    <row r="81" spans="1:10" x14ac:dyDescent="0.25">
      <c r="A81" s="128" t="s">
        <v>36</v>
      </c>
      <c r="B81" s="124" t="s">
        <v>438</v>
      </c>
      <c r="C81" s="106"/>
      <c r="D81" s="106"/>
      <c r="E81" s="106"/>
      <c r="F81" s="106"/>
      <c r="G81" s="106"/>
      <c r="H81" s="106"/>
      <c r="I81" s="106"/>
      <c r="J81" s="106"/>
    </row>
    <row r="82" spans="1:10" x14ac:dyDescent="0.25">
      <c r="A82" s="133" t="s">
        <v>62</v>
      </c>
      <c r="B82" s="134">
        <v>1300</v>
      </c>
      <c r="C82" s="106"/>
      <c r="D82" s="106"/>
      <c r="E82" s="106"/>
      <c r="F82" s="106"/>
      <c r="G82" s="106"/>
      <c r="H82" s="106"/>
      <c r="I82" s="106"/>
      <c r="J82" s="106"/>
    </row>
    <row r="83" spans="1:10" x14ac:dyDescent="0.25">
      <c r="A83" s="119" t="s">
        <v>63</v>
      </c>
      <c r="B83" s="129">
        <v>1310</v>
      </c>
      <c r="C83" s="106"/>
      <c r="D83" s="106"/>
      <c r="E83" s="106"/>
      <c r="F83" s="106"/>
      <c r="G83" s="106"/>
      <c r="H83" s="106"/>
      <c r="I83" s="106"/>
      <c r="J83" s="106"/>
    </row>
    <row r="84" spans="1:10" ht="24.75" x14ac:dyDescent="0.25">
      <c r="A84" s="127" t="s">
        <v>422</v>
      </c>
      <c r="B84" s="124">
        <v>1311</v>
      </c>
      <c r="C84" s="106"/>
      <c r="D84" s="106"/>
      <c r="E84" s="106"/>
      <c r="F84" s="106"/>
      <c r="G84" s="106"/>
      <c r="H84" s="106"/>
      <c r="I84" s="106"/>
      <c r="J84" s="106"/>
    </row>
    <row r="85" spans="1:10" ht="24.75" x14ac:dyDescent="0.25">
      <c r="A85" s="127" t="s">
        <v>65</v>
      </c>
      <c r="B85" s="124">
        <v>1312</v>
      </c>
      <c r="C85" s="106"/>
      <c r="D85" s="106"/>
      <c r="E85" s="106"/>
      <c r="F85" s="106"/>
      <c r="G85" s="106"/>
      <c r="H85" s="106"/>
      <c r="I85" s="106"/>
      <c r="J85" s="106"/>
    </row>
    <row r="86" spans="1:10" x14ac:dyDescent="0.25">
      <c r="A86" s="127" t="s">
        <v>66</v>
      </c>
      <c r="B86" s="124">
        <v>1313</v>
      </c>
      <c r="C86" s="106"/>
      <c r="D86" s="106"/>
      <c r="E86" s="106"/>
      <c r="F86" s="106"/>
      <c r="G86" s="106"/>
      <c r="H86" s="106"/>
      <c r="I86" s="106"/>
      <c r="J86" s="106"/>
    </row>
    <row r="87" spans="1:10" x14ac:dyDescent="0.25">
      <c r="A87" s="127" t="s">
        <v>67</v>
      </c>
      <c r="B87" s="124">
        <v>1314</v>
      </c>
      <c r="C87" s="106"/>
      <c r="D87" s="106"/>
      <c r="E87" s="106"/>
      <c r="F87" s="106"/>
      <c r="G87" s="106"/>
      <c r="H87" s="106"/>
      <c r="I87" s="106"/>
      <c r="J87" s="106"/>
    </row>
    <row r="88" spans="1:10" x14ac:dyDescent="0.25">
      <c r="A88" s="127" t="s">
        <v>68</v>
      </c>
      <c r="B88" s="124">
        <v>1315</v>
      </c>
      <c r="C88" s="106"/>
      <c r="D88" s="106"/>
      <c r="E88" s="106"/>
      <c r="F88" s="106"/>
      <c r="G88" s="106"/>
      <c r="H88" s="106"/>
      <c r="I88" s="106"/>
      <c r="J88" s="106"/>
    </row>
    <row r="89" spans="1:10" x14ac:dyDescent="0.25">
      <c r="A89" s="127" t="s">
        <v>381</v>
      </c>
      <c r="B89" s="124">
        <v>1316</v>
      </c>
      <c r="C89" s="106"/>
      <c r="D89" s="106"/>
      <c r="E89" s="106"/>
      <c r="F89" s="106"/>
      <c r="G89" s="106"/>
      <c r="H89" s="106"/>
      <c r="I89" s="106"/>
      <c r="J89" s="106"/>
    </row>
    <row r="90" spans="1:10" x14ac:dyDescent="0.25">
      <c r="A90" s="128" t="s">
        <v>56</v>
      </c>
      <c r="B90" s="129">
        <v>1320</v>
      </c>
      <c r="C90" s="106"/>
      <c r="D90" s="106"/>
      <c r="E90" s="106"/>
      <c r="F90" s="106"/>
      <c r="G90" s="106"/>
      <c r="H90" s="106"/>
      <c r="I90" s="106"/>
      <c r="J90" s="106"/>
    </row>
    <row r="91" spans="1:10" x14ac:dyDescent="0.25">
      <c r="A91" s="128" t="s">
        <v>57</v>
      </c>
      <c r="B91" s="129">
        <v>1330</v>
      </c>
      <c r="C91" s="106"/>
      <c r="D91" s="106"/>
      <c r="E91" s="106"/>
      <c r="F91" s="106"/>
      <c r="G91" s="106"/>
      <c r="H91" s="106"/>
      <c r="I91" s="106"/>
      <c r="J91" s="106"/>
    </row>
    <row r="92" spans="1:10" x14ac:dyDescent="0.25">
      <c r="A92" s="128" t="s">
        <v>69</v>
      </c>
      <c r="B92" s="129">
        <v>1340</v>
      </c>
      <c r="C92" s="106"/>
      <c r="D92" s="106"/>
      <c r="E92" s="106"/>
      <c r="F92" s="106"/>
      <c r="G92" s="106"/>
      <c r="H92" s="106"/>
      <c r="I92" s="106"/>
      <c r="J92" s="106"/>
    </row>
    <row r="93" spans="1:10" x14ac:dyDescent="0.25">
      <c r="A93" s="131" t="s">
        <v>70</v>
      </c>
      <c r="B93" s="129">
        <v>1350</v>
      </c>
      <c r="C93" s="106"/>
      <c r="D93" s="106"/>
      <c r="E93" s="106"/>
      <c r="F93" s="106"/>
      <c r="G93" s="106"/>
      <c r="H93" s="106"/>
      <c r="I93" s="106"/>
      <c r="J93" s="106"/>
    </row>
    <row r="94" spans="1:10" x14ac:dyDescent="0.25">
      <c r="A94" s="131" t="s">
        <v>71</v>
      </c>
      <c r="B94" s="129">
        <v>1360</v>
      </c>
      <c r="C94" s="106"/>
      <c r="D94" s="106"/>
      <c r="E94" s="106"/>
      <c r="F94" s="106"/>
      <c r="G94" s="106"/>
      <c r="H94" s="106"/>
      <c r="I94" s="106"/>
      <c r="J94" s="106"/>
    </row>
    <row r="95" spans="1:10" x14ac:dyDescent="0.25">
      <c r="A95" s="128" t="s">
        <v>72</v>
      </c>
      <c r="B95" s="129">
        <v>1370</v>
      </c>
      <c r="C95" s="106"/>
      <c r="D95" s="106"/>
      <c r="E95" s="106"/>
      <c r="F95" s="106"/>
      <c r="G95" s="106"/>
      <c r="H95" s="106"/>
      <c r="I95" s="106"/>
      <c r="J95" s="106"/>
    </row>
    <row r="96" spans="1:10" x14ac:dyDescent="0.25">
      <c r="A96" s="128" t="s">
        <v>279</v>
      </c>
      <c r="B96" s="129">
        <v>1380</v>
      </c>
      <c r="C96" s="106"/>
      <c r="D96" s="106"/>
      <c r="E96" s="106"/>
      <c r="F96" s="106"/>
      <c r="G96" s="106"/>
      <c r="H96" s="106"/>
      <c r="I96" s="106"/>
      <c r="J96" s="106"/>
    </row>
    <row r="97" spans="1:10" ht="24.75" x14ac:dyDescent="0.25">
      <c r="A97" s="131" t="s">
        <v>73</v>
      </c>
      <c r="B97" s="129">
        <v>1390</v>
      </c>
      <c r="C97" s="106"/>
      <c r="D97" s="106"/>
      <c r="E97" s="106"/>
      <c r="F97" s="106"/>
      <c r="G97" s="106"/>
      <c r="H97" s="106"/>
      <c r="I97" s="106"/>
      <c r="J97" s="106"/>
    </row>
    <row r="98" spans="1:10" x14ac:dyDescent="0.25">
      <c r="A98" s="131" t="s">
        <v>48</v>
      </c>
      <c r="B98" s="129">
        <v>1400</v>
      </c>
      <c r="C98" s="106"/>
      <c r="D98" s="106"/>
      <c r="E98" s="106"/>
      <c r="F98" s="106"/>
      <c r="G98" s="106"/>
      <c r="H98" s="106"/>
      <c r="I98" s="106"/>
      <c r="J98" s="106"/>
    </row>
    <row r="99" spans="1:10" x14ac:dyDescent="0.25">
      <c r="A99" s="131" t="s">
        <v>74</v>
      </c>
      <c r="B99" s="129">
        <v>1410</v>
      </c>
      <c r="C99" s="106"/>
      <c r="D99" s="106"/>
      <c r="E99" s="106"/>
      <c r="F99" s="106"/>
      <c r="G99" s="106"/>
      <c r="H99" s="106"/>
      <c r="I99" s="106"/>
      <c r="J99" s="106"/>
    </row>
    <row r="100" spans="1:10" x14ac:dyDescent="0.25">
      <c r="A100" s="128" t="s">
        <v>75</v>
      </c>
      <c r="B100" s="129">
        <v>1420</v>
      </c>
      <c r="C100" s="106"/>
      <c r="D100" s="106"/>
      <c r="E100" s="106"/>
      <c r="F100" s="106"/>
      <c r="G100" s="106"/>
      <c r="H100" s="106"/>
      <c r="I100" s="106"/>
      <c r="J100" s="106"/>
    </row>
    <row r="101" spans="1:10" ht="24.75" x14ac:dyDescent="0.25">
      <c r="A101" s="131" t="s">
        <v>423</v>
      </c>
      <c r="B101" s="129">
        <v>1430</v>
      </c>
      <c r="C101" s="106"/>
      <c r="D101" s="106"/>
      <c r="E101" s="106"/>
      <c r="F101" s="106"/>
      <c r="G101" s="106"/>
      <c r="H101" s="106"/>
      <c r="I101" s="106"/>
      <c r="J101" s="106"/>
    </row>
    <row r="102" spans="1:10" x14ac:dyDescent="0.25">
      <c r="A102" s="128" t="s">
        <v>76</v>
      </c>
      <c r="B102" s="129">
        <v>1440</v>
      </c>
      <c r="C102" s="106"/>
      <c r="D102" s="106"/>
      <c r="E102" s="106"/>
      <c r="F102" s="106"/>
      <c r="G102" s="106"/>
      <c r="H102" s="106"/>
      <c r="I102" s="106"/>
      <c r="J102" s="106"/>
    </row>
    <row r="103" spans="1:10" x14ac:dyDescent="0.25">
      <c r="A103" s="128" t="s">
        <v>36</v>
      </c>
      <c r="B103" s="124" t="s">
        <v>382</v>
      </c>
      <c r="C103" s="106"/>
      <c r="D103" s="106"/>
      <c r="E103" s="106"/>
      <c r="F103" s="106"/>
      <c r="G103" s="106"/>
      <c r="H103" s="106"/>
      <c r="I103" s="106"/>
      <c r="J103" s="106"/>
    </row>
    <row r="104" spans="1:10" x14ac:dyDescent="0.25">
      <c r="A104" s="128" t="s">
        <v>60</v>
      </c>
      <c r="B104" s="129">
        <v>1450</v>
      </c>
      <c r="C104" s="106"/>
      <c r="D104" s="106"/>
      <c r="E104" s="106"/>
      <c r="F104" s="106"/>
      <c r="G104" s="106"/>
      <c r="H104" s="106"/>
      <c r="I104" s="106"/>
      <c r="J104" s="106"/>
    </row>
    <row r="105" spans="1:10" x14ac:dyDescent="0.25">
      <c r="A105" s="128" t="s">
        <v>77</v>
      </c>
      <c r="B105" s="129">
        <v>1460</v>
      </c>
      <c r="C105" s="106"/>
      <c r="D105" s="106"/>
      <c r="E105" s="106"/>
      <c r="F105" s="106"/>
      <c r="G105" s="106"/>
      <c r="H105" s="106"/>
      <c r="I105" s="106"/>
      <c r="J105" s="106"/>
    </row>
    <row r="106" spans="1:10" x14ac:dyDescent="0.25">
      <c r="A106" s="128"/>
      <c r="B106" s="124" t="s">
        <v>280</v>
      </c>
      <c r="C106" s="106"/>
      <c r="D106" s="106"/>
      <c r="E106" s="106"/>
      <c r="F106" s="106"/>
      <c r="G106" s="106"/>
      <c r="H106" s="106"/>
      <c r="I106" s="106"/>
      <c r="J106" s="106"/>
    </row>
    <row r="107" spans="1:10" x14ac:dyDescent="0.25">
      <c r="A107" s="135" t="s">
        <v>78</v>
      </c>
      <c r="B107" s="134">
        <v>1500</v>
      </c>
      <c r="C107" s="106"/>
      <c r="D107" s="106"/>
      <c r="E107" s="106"/>
      <c r="F107" s="106"/>
      <c r="G107" s="106"/>
      <c r="H107" s="106"/>
      <c r="I107" s="106"/>
      <c r="J107" s="106"/>
    </row>
    <row r="108" spans="1:10" x14ac:dyDescent="0.25">
      <c r="A108" s="131" t="s">
        <v>80</v>
      </c>
      <c r="B108" s="129">
        <v>1510</v>
      </c>
      <c r="C108" s="106"/>
      <c r="D108" s="106"/>
      <c r="E108" s="106"/>
      <c r="F108" s="106"/>
      <c r="G108" s="106"/>
      <c r="H108" s="106"/>
      <c r="I108" s="106"/>
      <c r="J108" s="106"/>
    </row>
    <row r="109" spans="1:10" x14ac:dyDescent="0.25">
      <c r="A109" s="131" t="s">
        <v>56</v>
      </c>
      <c r="B109" s="129">
        <v>1520</v>
      </c>
      <c r="C109" s="106"/>
      <c r="D109" s="106"/>
      <c r="E109" s="106"/>
      <c r="F109" s="106"/>
      <c r="G109" s="106"/>
      <c r="H109" s="106"/>
      <c r="I109" s="106"/>
      <c r="J109" s="106"/>
    </row>
    <row r="110" spans="1:10" x14ac:dyDescent="0.25">
      <c r="A110" s="131" t="s">
        <v>57</v>
      </c>
      <c r="B110" s="129">
        <v>1530</v>
      </c>
      <c r="C110" s="106"/>
      <c r="D110" s="106"/>
      <c r="E110" s="106"/>
      <c r="F110" s="106"/>
      <c r="G110" s="106"/>
      <c r="H110" s="106"/>
      <c r="I110" s="106"/>
      <c r="J110" s="106"/>
    </row>
    <row r="111" spans="1:10" x14ac:dyDescent="0.25">
      <c r="A111" s="131" t="s">
        <v>60</v>
      </c>
      <c r="B111" s="129">
        <v>1540</v>
      </c>
      <c r="C111" s="106"/>
      <c r="D111" s="106"/>
      <c r="E111" s="106"/>
      <c r="F111" s="106"/>
      <c r="G111" s="106"/>
      <c r="H111" s="106"/>
      <c r="I111" s="106"/>
      <c r="J111" s="106"/>
    </row>
    <row r="112" spans="1:10" x14ac:dyDescent="0.25">
      <c r="A112" s="131" t="s">
        <v>461</v>
      </c>
      <c r="B112" s="129">
        <v>1550</v>
      </c>
      <c r="C112" s="106"/>
      <c r="D112" s="106"/>
      <c r="E112" s="106"/>
      <c r="F112" s="106"/>
      <c r="G112" s="106"/>
      <c r="H112" s="106"/>
      <c r="I112" s="106"/>
      <c r="J112" s="106"/>
    </row>
    <row r="113" spans="1:10" x14ac:dyDescent="0.25">
      <c r="A113" s="131" t="s">
        <v>36</v>
      </c>
      <c r="B113" s="136">
        <v>1551</v>
      </c>
      <c r="C113" s="106"/>
      <c r="D113" s="106"/>
      <c r="E113" s="106"/>
      <c r="F113" s="106"/>
      <c r="G113" s="106"/>
      <c r="H113" s="106"/>
      <c r="I113" s="106"/>
      <c r="J113" s="106"/>
    </row>
    <row r="114" spans="1:10" ht="24" x14ac:dyDescent="0.25">
      <c r="A114" s="104" t="s">
        <v>463</v>
      </c>
      <c r="B114" s="137">
        <v>1600</v>
      </c>
      <c r="C114" s="106"/>
      <c r="D114" s="106"/>
      <c r="E114" s="106"/>
      <c r="F114" s="106"/>
      <c r="G114" s="106"/>
      <c r="H114" s="106"/>
      <c r="I114" s="106"/>
      <c r="J114" s="106"/>
    </row>
    <row r="115" spans="1:10" ht="24" x14ac:dyDescent="0.25">
      <c r="A115" s="104" t="s">
        <v>83</v>
      </c>
      <c r="B115" s="137">
        <v>1700</v>
      </c>
      <c r="C115" s="106"/>
      <c r="D115" s="106"/>
      <c r="E115" s="106"/>
      <c r="F115" s="106"/>
      <c r="G115" s="106"/>
      <c r="H115" s="106"/>
      <c r="I115" s="106"/>
      <c r="J115" s="106"/>
    </row>
    <row r="116" spans="1:10" x14ac:dyDescent="0.25">
      <c r="A116" s="367" t="s">
        <v>84</v>
      </c>
      <c r="B116" s="367"/>
      <c r="C116" s="367"/>
      <c r="D116" s="367"/>
      <c r="E116" s="367"/>
      <c r="F116" s="367"/>
      <c r="G116" s="367"/>
      <c r="H116" s="367"/>
      <c r="I116" s="367"/>
      <c r="J116" s="367"/>
    </row>
    <row r="117" spans="1:10" x14ac:dyDescent="0.25">
      <c r="A117" s="131" t="s">
        <v>56</v>
      </c>
      <c r="B117" s="132">
        <v>2000</v>
      </c>
      <c r="C117" s="106"/>
      <c r="D117" s="106"/>
      <c r="E117" s="106"/>
      <c r="F117" s="106"/>
      <c r="G117" s="106"/>
      <c r="H117" s="106"/>
      <c r="I117" s="106"/>
      <c r="J117" s="106"/>
    </row>
    <row r="118" spans="1:10" x14ac:dyDescent="0.25">
      <c r="A118" s="115" t="s">
        <v>86</v>
      </c>
      <c r="B118" s="130">
        <v>2001</v>
      </c>
      <c r="C118" s="106"/>
      <c r="D118" s="106"/>
      <c r="E118" s="106"/>
      <c r="F118" s="106"/>
      <c r="G118" s="106"/>
      <c r="H118" s="106"/>
      <c r="I118" s="106"/>
      <c r="J118" s="106"/>
    </row>
    <row r="119" spans="1:10" x14ac:dyDescent="0.25">
      <c r="A119" s="131" t="s">
        <v>57</v>
      </c>
      <c r="B119" s="132">
        <v>2010</v>
      </c>
      <c r="C119" s="106"/>
      <c r="D119" s="106"/>
      <c r="E119" s="106"/>
      <c r="F119" s="106"/>
      <c r="G119" s="106"/>
      <c r="H119" s="106"/>
      <c r="I119" s="106"/>
      <c r="J119" s="106"/>
    </row>
    <row r="120" spans="1:10" x14ac:dyDescent="0.25">
      <c r="A120" s="115" t="s">
        <v>86</v>
      </c>
      <c r="B120" s="138">
        <v>2011</v>
      </c>
      <c r="C120" s="106"/>
      <c r="D120" s="106"/>
      <c r="E120" s="106"/>
      <c r="F120" s="106"/>
      <c r="G120" s="106"/>
      <c r="H120" s="106"/>
      <c r="I120" s="106"/>
      <c r="J120" s="106"/>
    </row>
    <row r="121" spans="1:10" x14ac:dyDescent="0.25">
      <c r="A121" s="131" t="s">
        <v>80</v>
      </c>
      <c r="B121" s="139">
        <v>2020</v>
      </c>
      <c r="C121" s="106"/>
      <c r="D121" s="106"/>
      <c r="E121" s="106"/>
      <c r="F121" s="106"/>
      <c r="G121" s="106"/>
      <c r="H121" s="106"/>
      <c r="I121" s="106"/>
      <c r="J121" s="106"/>
    </row>
    <row r="122" spans="1:10" x14ac:dyDescent="0.25">
      <c r="A122" s="115" t="s">
        <v>86</v>
      </c>
      <c r="B122" s="138">
        <v>2021</v>
      </c>
      <c r="C122" s="106"/>
      <c r="D122" s="106"/>
      <c r="E122" s="106"/>
      <c r="F122" s="106"/>
      <c r="G122" s="106"/>
      <c r="H122" s="106"/>
      <c r="I122" s="106"/>
      <c r="J122" s="106"/>
    </row>
    <row r="123" spans="1:10" x14ac:dyDescent="0.25">
      <c r="A123" s="131" t="s">
        <v>74</v>
      </c>
      <c r="B123" s="139">
        <v>2030</v>
      </c>
      <c r="C123" s="106"/>
      <c r="D123" s="106"/>
      <c r="E123" s="106"/>
      <c r="F123" s="106"/>
      <c r="G123" s="106"/>
      <c r="H123" s="106"/>
      <c r="I123" s="106"/>
      <c r="J123" s="106"/>
    </row>
    <row r="124" spans="1:10" x14ac:dyDescent="0.25">
      <c r="A124" s="115" t="s">
        <v>86</v>
      </c>
      <c r="B124" s="138">
        <v>2031</v>
      </c>
      <c r="C124" s="106"/>
      <c r="D124" s="106"/>
      <c r="E124" s="106"/>
      <c r="F124" s="106"/>
      <c r="G124" s="106"/>
      <c r="H124" s="106"/>
      <c r="I124" s="106"/>
      <c r="J124" s="106"/>
    </row>
    <row r="125" spans="1:10" x14ac:dyDescent="0.25">
      <c r="A125" s="131" t="s">
        <v>60</v>
      </c>
      <c r="B125" s="139">
        <v>2040</v>
      </c>
      <c r="C125" s="106"/>
      <c r="D125" s="106"/>
      <c r="E125" s="106"/>
      <c r="F125" s="106"/>
      <c r="G125" s="106"/>
      <c r="H125" s="106"/>
      <c r="I125" s="106"/>
      <c r="J125" s="106"/>
    </row>
    <row r="126" spans="1:10" x14ac:dyDescent="0.25">
      <c r="A126" s="131" t="s">
        <v>87</v>
      </c>
      <c r="B126" s="139">
        <v>2050</v>
      </c>
      <c r="C126" s="106"/>
      <c r="D126" s="106"/>
      <c r="E126" s="106"/>
      <c r="F126" s="106"/>
      <c r="G126" s="106"/>
      <c r="H126" s="106"/>
      <c r="I126" s="106"/>
      <c r="J126" s="106"/>
    </row>
    <row r="127" spans="1:10" x14ac:dyDescent="0.25">
      <c r="A127" s="115" t="s">
        <v>86</v>
      </c>
      <c r="B127" s="138">
        <v>2051</v>
      </c>
      <c r="C127" s="106"/>
      <c r="D127" s="106"/>
      <c r="E127" s="106"/>
      <c r="F127" s="106"/>
      <c r="G127" s="106"/>
      <c r="H127" s="106"/>
      <c r="I127" s="106"/>
      <c r="J127" s="106"/>
    </row>
    <row r="128" spans="1:10" ht="24.75" x14ac:dyDescent="0.25">
      <c r="A128" s="135" t="s">
        <v>88</v>
      </c>
      <c r="B128" s="140">
        <v>2060</v>
      </c>
      <c r="C128" s="106"/>
      <c r="D128" s="106"/>
      <c r="E128" s="106"/>
      <c r="F128" s="106"/>
      <c r="G128" s="106"/>
      <c r="H128" s="106"/>
      <c r="I128" s="106"/>
      <c r="J128" s="106"/>
    </row>
    <row r="129" spans="1:10" x14ac:dyDescent="0.25">
      <c r="A129" s="361" t="s">
        <v>89</v>
      </c>
      <c r="B129" s="361"/>
      <c r="C129" s="361"/>
      <c r="D129" s="361"/>
      <c r="E129" s="361"/>
      <c r="F129" s="361"/>
      <c r="G129" s="361"/>
      <c r="H129" s="361"/>
      <c r="I129" s="361"/>
      <c r="J129" s="361"/>
    </row>
    <row r="130" spans="1:10" x14ac:dyDescent="0.25">
      <c r="A130" s="112" t="s">
        <v>90</v>
      </c>
      <c r="B130" s="140">
        <v>3000</v>
      </c>
      <c r="C130" s="106"/>
      <c r="D130" s="106"/>
      <c r="E130" s="106"/>
      <c r="F130" s="106"/>
      <c r="G130" s="106"/>
      <c r="H130" s="106"/>
      <c r="I130" s="106"/>
      <c r="J130" s="106"/>
    </row>
    <row r="131" spans="1:10" ht="24" x14ac:dyDescent="0.25">
      <c r="A131" s="141" t="s">
        <v>92</v>
      </c>
      <c r="B131" s="138">
        <v>3001</v>
      </c>
      <c r="C131" s="106"/>
      <c r="D131" s="106"/>
      <c r="E131" s="106"/>
      <c r="F131" s="106"/>
      <c r="G131" s="106"/>
      <c r="H131" s="106"/>
      <c r="I131" s="106"/>
      <c r="J131" s="106"/>
    </row>
    <row r="132" spans="1:10" x14ac:dyDescent="0.25">
      <c r="A132" s="141" t="s">
        <v>93</v>
      </c>
      <c r="B132" s="138">
        <v>3002</v>
      </c>
      <c r="C132" s="106"/>
      <c r="D132" s="106"/>
      <c r="E132" s="106"/>
      <c r="F132" s="106"/>
      <c r="G132" s="106"/>
      <c r="H132" s="106"/>
      <c r="I132" s="106"/>
      <c r="J132" s="106"/>
    </row>
    <row r="133" spans="1:10" x14ac:dyDescent="0.25">
      <c r="A133" s="112" t="s">
        <v>94</v>
      </c>
      <c r="B133" s="140">
        <v>3100</v>
      </c>
      <c r="C133" s="106"/>
      <c r="D133" s="106"/>
      <c r="E133" s="106"/>
      <c r="F133" s="106"/>
      <c r="G133" s="106"/>
      <c r="H133" s="106"/>
      <c r="I133" s="106"/>
      <c r="J133" s="106"/>
    </row>
    <row r="134" spans="1:10" x14ac:dyDescent="0.25">
      <c r="A134" s="107" t="s">
        <v>96</v>
      </c>
      <c r="B134" s="132">
        <v>3110</v>
      </c>
      <c r="C134" s="106"/>
      <c r="D134" s="106"/>
      <c r="E134" s="106"/>
      <c r="F134" s="106"/>
      <c r="G134" s="106"/>
      <c r="H134" s="106"/>
      <c r="I134" s="106"/>
      <c r="J134" s="106"/>
    </row>
    <row r="135" spans="1:10" x14ac:dyDescent="0.25">
      <c r="A135" s="115" t="s">
        <v>86</v>
      </c>
      <c r="B135" s="130">
        <v>3111</v>
      </c>
      <c r="C135" s="106"/>
      <c r="D135" s="106"/>
      <c r="E135" s="106"/>
      <c r="F135" s="106"/>
      <c r="G135" s="106"/>
      <c r="H135" s="106"/>
      <c r="I135" s="106"/>
      <c r="J135" s="106"/>
    </row>
    <row r="136" spans="1:10" x14ac:dyDescent="0.25">
      <c r="A136" s="107" t="s">
        <v>97</v>
      </c>
      <c r="B136" s="132">
        <v>3120</v>
      </c>
      <c r="C136" s="106"/>
      <c r="D136" s="106"/>
      <c r="E136" s="106"/>
      <c r="F136" s="106"/>
      <c r="G136" s="106"/>
      <c r="H136" s="106"/>
      <c r="I136" s="106"/>
      <c r="J136" s="106"/>
    </row>
    <row r="137" spans="1:10" x14ac:dyDescent="0.25">
      <c r="A137" s="115" t="s">
        <v>86</v>
      </c>
      <c r="B137" s="130">
        <v>3121</v>
      </c>
      <c r="C137" s="106"/>
      <c r="D137" s="106"/>
      <c r="E137" s="106"/>
      <c r="F137" s="106"/>
      <c r="G137" s="106"/>
      <c r="H137" s="106"/>
      <c r="I137" s="106"/>
      <c r="J137" s="106"/>
    </row>
    <row r="138" spans="1:10" ht="24" x14ac:dyDescent="0.25">
      <c r="A138" s="107" t="s">
        <v>98</v>
      </c>
      <c r="B138" s="132">
        <v>3130</v>
      </c>
      <c r="C138" s="106"/>
      <c r="D138" s="106"/>
      <c r="E138" s="106"/>
      <c r="F138" s="106"/>
      <c r="G138" s="106"/>
      <c r="H138" s="106"/>
      <c r="I138" s="106"/>
      <c r="J138" s="106"/>
    </row>
    <row r="139" spans="1:10" x14ac:dyDescent="0.25">
      <c r="A139" s="115" t="s">
        <v>86</v>
      </c>
      <c r="B139" s="130">
        <v>3131</v>
      </c>
      <c r="C139" s="106"/>
      <c r="D139" s="106"/>
      <c r="E139" s="106"/>
      <c r="F139" s="106"/>
      <c r="G139" s="106"/>
      <c r="H139" s="106"/>
      <c r="I139" s="106"/>
      <c r="J139" s="106"/>
    </row>
    <row r="140" spans="1:10" x14ac:dyDescent="0.25">
      <c r="A140" s="107" t="s">
        <v>99</v>
      </c>
      <c r="B140" s="132">
        <v>3140</v>
      </c>
      <c r="C140" s="106"/>
      <c r="D140" s="106"/>
      <c r="E140" s="106"/>
      <c r="F140" s="106"/>
      <c r="G140" s="106"/>
      <c r="H140" s="106"/>
      <c r="I140" s="106"/>
      <c r="J140" s="106"/>
    </row>
    <row r="141" spans="1:10" x14ac:dyDescent="0.25">
      <c r="A141" s="115" t="s">
        <v>86</v>
      </c>
      <c r="B141" s="130">
        <v>3141</v>
      </c>
      <c r="C141" s="106"/>
      <c r="D141" s="106"/>
      <c r="E141" s="106"/>
      <c r="F141" s="106"/>
      <c r="G141" s="106"/>
      <c r="H141" s="106"/>
      <c r="I141" s="106"/>
      <c r="J141" s="106"/>
    </row>
    <row r="142" spans="1:10" ht="24" x14ac:dyDescent="0.25">
      <c r="A142" s="107" t="s">
        <v>100</v>
      </c>
      <c r="B142" s="132">
        <v>3150</v>
      </c>
      <c r="C142" s="106"/>
      <c r="D142" s="106"/>
      <c r="E142" s="106"/>
      <c r="F142" s="106"/>
      <c r="G142" s="106"/>
      <c r="H142" s="106"/>
      <c r="I142" s="106"/>
      <c r="J142" s="106"/>
    </row>
    <row r="143" spans="1:10" x14ac:dyDescent="0.25">
      <c r="A143" s="115" t="s">
        <v>86</v>
      </c>
      <c r="B143" s="130">
        <v>3151</v>
      </c>
      <c r="C143" s="106"/>
      <c r="D143" s="106"/>
      <c r="E143" s="106"/>
      <c r="F143" s="106"/>
      <c r="G143" s="106"/>
      <c r="H143" s="106"/>
      <c r="I143" s="106"/>
      <c r="J143" s="106"/>
    </row>
    <row r="144" spans="1:10" x14ac:dyDescent="0.25">
      <c r="A144" s="107" t="s">
        <v>101</v>
      </c>
      <c r="B144" s="132">
        <v>3160</v>
      </c>
      <c r="C144" s="106"/>
      <c r="D144" s="106"/>
      <c r="E144" s="106"/>
      <c r="F144" s="106"/>
      <c r="G144" s="106"/>
      <c r="H144" s="106"/>
      <c r="I144" s="106"/>
      <c r="J144" s="106"/>
    </row>
    <row r="145" spans="1:10" x14ac:dyDescent="0.25">
      <c r="A145" s="115" t="s">
        <v>86</v>
      </c>
      <c r="B145" s="130">
        <v>3161</v>
      </c>
      <c r="C145" s="106"/>
      <c r="D145" s="106"/>
      <c r="E145" s="106"/>
      <c r="F145" s="106"/>
      <c r="G145" s="106"/>
      <c r="H145" s="106"/>
      <c r="I145" s="106"/>
      <c r="J145" s="106"/>
    </row>
    <row r="146" spans="1:10" x14ac:dyDescent="0.25">
      <c r="A146" s="352" t="s">
        <v>102</v>
      </c>
      <c r="B146" s="352"/>
      <c r="C146" s="352"/>
      <c r="D146" s="352"/>
      <c r="E146" s="352"/>
      <c r="F146" s="352"/>
      <c r="G146" s="352"/>
      <c r="H146" s="352"/>
      <c r="I146" s="352"/>
      <c r="J146" s="352"/>
    </row>
    <row r="147" spans="1:10" ht="24" x14ac:dyDescent="0.25">
      <c r="A147" s="104" t="s">
        <v>103</v>
      </c>
      <c r="B147" s="134">
        <v>4000</v>
      </c>
      <c r="C147" s="106"/>
      <c r="D147" s="106"/>
      <c r="E147" s="106"/>
      <c r="F147" s="106"/>
      <c r="G147" s="106"/>
      <c r="H147" s="106"/>
      <c r="I147" s="106"/>
      <c r="J147" s="106"/>
    </row>
    <row r="148" spans="1:10" x14ac:dyDescent="0.25">
      <c r="A148" s="142" t="s">
        <v>105</v>
      </c>
      <c r="B148" s="124">
        <v>4001</v>
      </c>
      <c r="C148" s="106"/>
      <c r="D148" s="106"/>
      <c r="E148" s="106"/>
      <c r="F148" s="106"/>
      <c r="G148" s="106"/>
      <c r="H148" s="106"/>
      <c r="I148" s="106"/>
      <c r="J148" s="106"/>
    </row>
    <row r="149" spans="1:10" x14ac:dyDescent="0.25">
      <c r="A149" s="142" t="s">
        <v>106</v>
      </c>
      <c r="B149" s="124">
        <v>4002</v>
      </c>
      <c r="C149" s="106"/>
      <c r="D149" s="106"/>
      <c r="E149" s="106"/>
      <c r="F149" s="106"/>
      <c r="G149" s="106"/>
      <c r="H149" s="106"/>
      <c r="I149" s="106"/>
      <c r="J149" s="106"/>
    </row>
    <row r="150" spans="1:10" x14ac:dyDescent="0.25">
      <c r="A150" s="142" t="s">
        <v>107</v>
      </c>
      <c r="B150" s="124">
        <v>4003</v>
      </c>
      <c r="C150" s="106"/>
      <c r="D150" s="106"/>
      <c r="E150" s="106"/>
      <c r="F150" s="106"/>
      <c r="G150" s="106"/>
      <c r="H150" s="106"/>
      <c r="I150" s="106"/>
      <c r="J150" s="106"/>
    </row>
    <row r="151" spans="1:10" x14ac:dyDescent="0.25">
      <c r="A151" s="143" t="s">
        <v>108</v>
      </c>
      <c r="B151" s="129">
        <v>4010</v>
      </c>
      <c r="C151" s="106"/>
      <c r="D151" s="106"/>
      <c r="E151" s="106"/>
      <c r="F151" s="106"/>
      <c r="G151" s="106"/>
      <c r="H151" s="106"/>
      <c r="I151" s="106"/>
      <c r="J151" s="106"/>
    </row>
    <row r="152" spans="1:10" ht="24" x14ac:dyDescent="0.25">
      <c r="A152" s="104" t="s">
        <v>109</v>
      </c>
      <c r="B152" s="134">
        <v>4020</v>
      </c>
      <c r="C152" s="106"/>
      <c r="D152" s="106"/>
      <c r="E152" s="106"/>
      <c r="F152" s="106"/>
      <c r="G152" s="106"/>
      <c r="H152" s="106"/>
      <c r="I152" s="106"/>
      <c r="J152" s="106"/>
    </row>
    <row r="153" spans="1:10" x14ac:dyDescent="0.25">
      <c r="A153" s="142" t="s">
        <v>105</v>
      </c>
      <c r="B153" s="124">
        <v>4021</v>
      </c>
      <c r="C153" s="106"/>
      <c r="D153" s="106"/>
      <c r="E153" s="106"/>
      <c r="F153" s="106"/>
      <c r="G153" s="106"/>
      <c r="H153" s="106"/>
      <c r="I153" s="106"/>
      <c r="J153" s="106"/>
    </row>
    <row r="154" spans="1:10" x14ac:dyDescent="0.25">
      <c r="A154" s="142" t="s">
        <v>106</v>
      </c>
      <c r="B154" s="124">
        <v>4022</v>
      </c>
      <c r="C154" s="106"/>
      <c r="D154" s="106"/>
      <c r="E154" s="106"/>
      <c r="F154" s="106"/>
      <c r="G154" s="106"/>
      <c r="H154" s="106"/>
      <c r="I154" s="106"/>
      <c r="J154" s="106"/>
    </row>
    <row r="155" spans="1:10" x14ac:dyDescent="0.25">
      <c r="A155" s="142" t="s">
        <v>107</v>
      </c>
      <c r="B155" s="124">
        <v>4023</v>
      </c>
      <c r="C155" s="106"/>
      <c r="D155" s="106"/>
      <c r="E155" s="106"/>
      <c r="F155" s="106"/>
      <c r="G155" s="106"/>
      <c r="H155" s="106"/>
      <c r="I155" s="106"/>
      <c r="J155" s="106"/>
    </row>
    <row r="156" spans="1:10" x14ac:dyDescent="0.25">
      <c r="A156" s="143" t="s">
        <v>111</v>
      </c>
      <c r="B156" s="129">
        <v>4030</v>
      </c>
      <c r="C156" s="106"/>
      <c r="D156" s="106"/>
      <c r="E156" s="106"/>
      <c r="F156" s="106"/>
      <c r="G156" s="106"/>
      <c r="H156" s="106"/>
      <c r="I156" s="106"/>
      <c r="J156" s="106"/>
    </row>
    <row r="157" spans="1:10" x14ac:dyDescent="0.25">
      <c r="A157" s="352" t="s">
        <v>112</v>
      </c>
      <c r="B157" s="352"/>
      <c r="C157" s="352"/>
      <c r="D157" s="352"/>
      <c r="E157" s="352"/>
      <c r="F157" s="352"/>
      <c r="G157" s="352"/>
      <c r="H157" s="352"/>
      <c r="I157" s="352"/>
      <c r="J157" s="352"/>
    </row>
    <row r="158" spans="1:10" ht="24" x14ac:dyDescent="0.25">
      <c r="A158" s="144" t="s">
        <v>450</v>
      </c>
      <c r="B158" s="145">
        <v>5000</v>
      </c>
      <c r="C158" s="106"/>
      <c r="D158" s="106"/>
      <c r="E158" s="106"/>
      <c r="F158" s="106"/>
      <c r="G158" s="106"/>
      <c r="H158" s="106"/>
      <c r="I158" s="106"/>
      <c r="J158" s="106"/>
    </row>
    <row r="159" spans="1:10" ht="24" x14ac:dyDescent="0.25">
      <c r="A159" s="144" t="s">
        <v>286</v>
      </c>
      <c r="B159" s="145">
        <v>5010</v>
      </c>
      <c r="C159" s="106"/>
      <c r="D159" s="106"/>
      <c r="E159" s="106"/>
      <c r="F159" s="106"/>
      <c r="G159" s="106"/>
      <c r="H159" s="106"/>
      <c r="I159" s="106"/>
      <c r="J159" s="106"/>
    </row>
    <row r="160" spans="1:10" x14ac:dyDescent="0.25">
      <c r="A160" s="143" t="s">
        <v>451</v>
      </c>
      <c r="B160" s="132">
        <v>5020</v>
      </c>
      <c r="C160" s="106"/>
      <c r="D160" s="106"/>
      <c r="E160" s="106"/>
      <c r="F160" s="106"/>
      <c r="G160" s="106"/>
      <c r="H160" s="106"/>
      <c r="I160" s="106"/>
      <c r="J160" s="106"/>
    </row>
    <row r="161" spans="1:10" x14ac:dyDescent="0.25">
      <c r="A161" s="146" t="s">
        <v>114</v>
      </c>
      <c r="B161" s="130">
        <v>5021</v>
      </c>
      <c r="C161" s="106"/>
      <c r="D161" s="106"/>
      <c r="E161" s="106"/>
      <c r="F161" s="106"/>
      <c r="G161" s="106"/>
      <c r="H161" s="106"/>
      <c r="I161" s="106"/>
      <c r="J161" s="106"/>
    </row>
    <row r="162" spans="1:10" x14ac:dyDescent="0.25">
      <c r="A162" s="146" t="s">
        <v>115</v>
      </c>
      <c r="B162" s="130">
        <v>5022</v>
      </c>
      <c r="C162" s="106"/>
      <c r="D162" s="106"/>
      <c r="E162" s="106"/>
      <c r="F162" s="106"/>
      <c r="G162" s="106"/>
      <c r="H162" s="106"/>
      <c r="I162" s="106"/>
      <c r="J162" s="106"/>
    </row>
    <row r="163" spans="1:10" x14ac:dyDescent="0.25">
      <c r="A163" s="113" t="s">
        <v>284</v>
      </c>
      <c r="B163" s="132">
        <v>5030</v>
      </c>
      <c r="C163" s="106"/>
      <c r="D163" s="106"/>
      <c r="E163" s="106"/>
      <c r="F163" s="106"/>
      <c r="G163" s="106"/>
      <c r="H163" s="106"/>
      <c r="I163" s="106"/>
      <c r="J163" s="106"/>
    </row>
    <row r="164" spans="1:10" x14ac:dyDescent="0.25">
      <c r="A164" s="146" t="s">
        <v>114</v>
      </c>
      <c r="B164" s="130">
        <v>5031</v>
      </c>
      <c r="C164" s="106"/>
      <c r="D164" s="106"/>
      <c r="E164" s="106"/>
      <c r="F164" s="106"/>
      <c r="G164" s="106"/>
      <c r="H164" s="106"/>
      <c r="I164" s="106"/>
      <c r="J164" s="106"/>
    </row>
    <row r="165" spans="1:10" x14ac:dyDescent="0.25">
      <c r="A165" s="146" t="s">
        <v>115</v>
      </c>
      <c r="B165" s="130">
        <v>5032</v>
      </c>
      <c r="C165" s="106"/>
      <c r="D165" s="106"/>
      <c r="E165" s="106"/>
      <c r="F165" s="106"/>
      <c r="G165" s="106"/>
      <c r="H165" s="106"/>
      <c r="I165" s="106"/>
      <c r="J165" s="106"/>
    </row>
    <row r="166" spans="1:10" ht="24.75" x14ac:dyDescent="0.25">
      <c r="A166" s="113" t="s">
        <v>285</v>
      </c>
      <c r="B166" s="132">
        <v>5040</v>
      </c>
      <c r="C166" s="106"/>
      <c r="D166" s="106"/>
      <c r="E166" s="106"/>
      <c r="F166" s="106"/>
      <c r="G166" s="106"/>
      <c r="H166" s="106"/>
      <c r="I166" s="106"/>
      <c r="J166" s="106"/>
    </row>
    <row r="167" spans="1:10" x14ac:dyDescent="0.25">
      <c r="A167" s="146" t="s">
        <v>114</v>
      </c>
      <c r="B167" s="130">
        <v>5041</v>
      </c>
      <c r="C167" s="106"/>
      <c r="D167" s="106"/>
      <c r="E167" s="106"/>
      <c r="F167" s="106"/>
      <c r="G167" s="106"/>
      <c r="H167" s="106"/>
      <c r="I167" s="106"/>
      <c r="J167" s="106"/>
    </row>
    <row r="168" spans="1:10" x14ac:dyDescent="0.25">
      <c r="A168" s="146" t="s">
        <v>115</v>
      </c>
      <c r="B168" s="130">
        <v>5042</v>
      </c>
      <c r="C168" s="106"/>
      <c r="D168" s="106"/>
      <c r="E168" s="106"/>
      <c r="F168" s="106"/>
      <c r="G168" s="106"/>
      <c r="H168" s="106"/>
      <c r="I168" s="106"/>
      <c r="J168" s="106"/>
    </row>
    <row r="169" spans="1:10" x14ac:dyDescent="0.25">
      <c r="A169" s="143" t="s">
        <v>452</v>
      </c>
      <c r="B169" s="132">
        <v>5050</v>
      </c>
      <c r="C169" s="106"/>
      <c r="D169" s="106"/>
      <c r="E169" s="106"/>
      <c r="F169" s="106"/>
      <c r="G169" s="106"/>
      <c r="H169" s="106"/>
      <c r="I169" s="106"/>
      <c r="J169" s="106"/>
    </row>
    <row r="170" spans="1:10" ht="36" x14ac:dyDescent="0.25">
      <c r="A170" s="104" t="s">
        <v>113</v>
      </c>
      <c r="B170" s="134">
        <v>5060</v>
      </c>
      <c r="C170" s="106"/>
      <c r="D170" s="106"/>
      <c r="E170" s="106"/>
      <c r="F170" s="106"/>
      <c r="G170" s="106"/>
      <c r="H170" s="106"/>
      <c r="I170" s="106"/>
      <c r="J170" s="106"/>
    </row>
    <row r="171" spans="1:10" x14ac:dyDescent="0.25">
      <c r="A171" s="143" t="s">
        <v>114</v>
      </c>
      <c r="B171" s="129">
        <v>5061</v>
      </c>
      <c r="C171" s="106"/>
      <c r="D171" s="106"/>
      <c r="E171" s="106"/>
      <c r="F171" s="106"/>
      <c r="G171" s="106"/>
      <c r="H171" s="106"/>
      <c r="I171" s="106"/>
      <c r="J171" s="106"/>
    </row>
    <row r="172" spans="1:10" x14ac:dyDescent="0.25">
      <c r="A172" s="143" t="s">
        <v>115</v>
      </c>
      <c r="B172" s="129">
        <v>5062</v>
      </c>
      <c r="C172" s="106"/>
      <c r="D172" s="106"/>
      <c r="E172" s="106"/>
      <c r="F172" s="106"/>
      <c r="G172" s="106"/>
      <c r="H172" s="106"/>
      <c r="I172" s="106"/>
      <c r="J172" s="106"/>
    </row>
    <row r="173" spans="1:10" x14ac:dyDescent="0.25">
      <c r="A173" s="352" t="s">
        <v>287</v>
      </c>
      <c r="B173" s="352"/>
      <c r="C173" s="352"/>
      <c r="D173" s="352"/>
      <c r="E173" s="352"/>
      <c r="F173" s="352"/>
      <c r="G173" s="352"/>
      <c r="H173" s="352"/>
      <c r="I173" s="352"/>
      <c r="J173" s="352"/>
    </row>
    <row r="174" spans="1:10" ht="24" x14ac:dyDescent="0.25">
      <c r="A174" s="143" t="s">
        <v>288</v>
      </c>
      <c r="B174" s="147">
        <v>6000</v>
      </c>
      <c r="C174" s="106"/>
      <c r="D174" s="106"/>
      <c r="E174" s="106"/>
      <c r="F174" s="106"/>
      <c r="G174" s="106"/>
      <c r="H174" s="106"/>
      <c r="I174" s="106"/>
      <c r="J174" s="106"/>
    </row>
    <row r="175" spans="1:10" ht="24" x14ac:dyDescent="0.25">
      <c r="A175" s="143" t="s">
        <v>289</v>
      </c>
      <c r="B175" s="147">
        <v>6010</v>
      </c>
      <c r="C175" s="106"/>
      <c r="D175" s="106"/>
      <c r="E175" s="106"/>
      <c r="F175" s="106"/>
      <c r="G175" s="106"/>
      <c r="H175" s="106"/>
      <c r="I175" s="106"/>
      <c r="J175" s="106"/>
    </row>
    <row r="176" spans="1:10" x14ac:dyDescent="0.25">
      <c r="A176" s="143" t="s">
        <v>290</v>
      </c>
      <c r="B176" s="147">
        <v>6020</v>
      </c>
      <c r="C176" s="106"/>
      <c r="D176" s="106"/>
      <c r="E176" s="106"/>
      <c r="F176" s="106"/>
      <c r="G176" s="106"/>
      <c r="H176" s="106"/>
      <c r="I176" s="106"/>
      <c r="J176" s="106"/>
    </row>
    <row r="177" spans="1:10" ht="24" x14ac:dyDescent="0.25">
      <c r="A177" s="146" t="s">
        <v>291</v>
      </c>
      <c r="B177" s="148">
        <v>6021</v>
      </c>
      <c r="C177" s="106"/>
      <c r="D177" s="106"/>
      <c r="E177" s="106"/>
      <c r="F177" s="106"/>
      <c r="G177" s="106"/>
      <c r="H177" s="106"/>
      <c r="I177" s="106"/>
      <c r="J177" s="106"/>
    </row>
    <row r="178" spans="1:10" x14ac:dyDescent="0.25">
      <c r="A178" s="143" t="s">
        <v>292</v>
      </c>
      <c r="B178" s="147">
        <v>6030</v>
      </c>
      <c r="C178" s="106"/>
      <c r="D178" s="106"/>
      <c r="E178" s="106"/>
      <c r="F178" s="106"/>
      <c r="G178" s="106"/>
      <c r="H178" s="106"/>
      <c r="I178" s="106"/>
      <c r="J178" s="106"/>
    </row>
    <row r="179" spans="1:10" x14ac:dyDescent="0.25">
      <c r="A179" s="143" t="s">
        <v>293</v>
      </c>
      <c r="B179" s="147">
        <v>6040</v>
      </c>
      <c r="C179" s="106"/>
      <c r="D179" s="106"/>
      <c r="E179" s="106"/>
      <c r="F179" s="106"/>
      <c r="G179" s="106"/>
      <c r="H179" s="106"/>
      <c r="I179" s="106"/>
      <c r="J179" s="106"/>
    </row>
    <row r="180" spans="1:10" x14ac:dyDescent="0.25">
      <c r="A180" s="143" t="s">
        <v>294</v>
      </c>
      <c r="B180" s="147">
        <v>6050</v>
      </c>
      <c r="C180" s="106"/>
      <c r="D180" s="106"/>
      <c r="E180" s="106"/>
      <c r="F180" s="106"/>
      <c r="G180" s="106"/>
      <c r="H180" s="106"/>
      <c r="I180" s="106"/>
      <c r="J180" s="106"/>
    </row>
    <row r="181" spans="1:10" ht="24" x14ac:dyDescent="0.25">
      <c r="A181" s="143" t="s">
        <v>295</v>
      </c>
      <c r="B181" s="147">
        <v>6060</v>
      </c>
      <c r="C181" s="106"/>
      <c r="D181" s="106"/>
      <c r="E181" s="106"/>
      <c r="F181" s="106"/>
      <c r="G181" s="106"/>
      <c r="H181" s="106"/>
      <c r="I181" s="106"/>
      <c r="J181" s="106"/>
    </row>
    <row r="182" spans="1:10" x14ac:dyDescent="0.25">
      <c r="A182" s="352" t="s">
        <v>454</v>
      </c>
      <c r="B182" s="352"/>
      <c r="C182" s="352"/>
      <c r="D182" s="352"/>
      <c r="E182" s="352"/>
      <c r="F182" s="352"/>
      <c r="G182" s="352"/>
      <c r="H182" s="352"/>
      <c r="I182" s="352"/>
      <c r="J182" s="352"/>
    </row>
    <row r="183" spans="1:10" x14ac:dyDescent="0.25">
      <c r="A183" s="104" t="s">
        <v>116</v>
      </c>
      <c r="B183" s="104"/>
      <c r="C183" s="106"/>
      <c r="D183" s="106"/>
      <c r="E183" s="106"/>
      <c r="F183" s="106"/>
      <c r="G183" s="106"/>
      <c r="H183" s="106"/>
      <c r="I183" s="106"/>
      <c r="J183" s="106"/>
    </row>
    <row r="184" spans="1:10" ht="60" x14ac:dyDescent="0.25">
      <c r="A184" s="107" t="s">
        <v>121</v>
      </c>
      <c r="B184" s="147">
        <v>7000</v>
      </c>
      <c r="C184" s="106"/>
      <c r="D184" s="106"/>
      <c r="E184" s="106"/>
      <c r="F184" s="106"/>
      <c r="G184" s="106"/>
      <c r="H184" s="106"/>
      <c r="I184" s="106"/>
      <c r="J184" s="106"/>
    </row>
    <row r="185" spans="1:10" x14ac:dyDescent="0.25">
      <c r="A185" s="141" t="s">
        <v>299</v>
      </c>
      <c r="B185" s="148">
        <v>7001</v>
      </c>
      <c r="C185" s="106"/>
      <c r="D185" s="106"/>
      <c r="E185" s="106"/>
      <c r="F185" s="106"/>
      <c r="G185" s="106"/>
      <c r="H185" s="106"/>
      <c r="I185" s="106"/>
      <c r="J185" s="106"/>
    </row>
    <row r="186" spans="1:10" x14ac:dyDescent="0.25">
      <c r="A186" s="141" t="s">
        <v>298</v>
      </c>
      <c r="B186" s="148">
        <v>7002</v>
      </c>
      <c r="C186" s="106"/>
      <c r="D186" s="106"/>
      <c r="E186" s="106"/>
      <c r="F186" s="106"/>
      <c r="G186" s="106"/>
      <c r="H186" s="106"/>
      <c r="I186" s="106"/>
      <c r="J186" s="106"/>
    </row>
    <row r="187" spans="1:10" x14ac:dyDescent="0.25">
      <c r="A187" s="115" t="s">
        <v>301</v>
      </c>
      <c r="B187" s="148" t="s">
        <v>305</v>
      </c>
      <c r="C187" s="106"/>
      <c r="D187" s="106"/>
      <c r="E187" s="106"/>
      <c r="F187" s="106"/>
      <c r="G187" s="106"/>
      <c r="H187" s="106"/>
      <c r="I187" s="106"/>
      <c r="J187" s="106"/>
    </row>
    <row r="188" spans="1:10" x14ac:dyDescent="0.25">
      <c r="A188" s="115" t="s">
        <v>300</v>
      </c>
      <c r="B188" s="148" t="s">
        <v>306</v>
      </c>
      <c r="C188" s="106"/>
      <c r="D188" s="106"/>
      <c r="E188" s="106"/>
      <c r="F188" s="106"/>
      <c r="G188" s="106"/>
      <c r="H188" s="106"/>
      <c r="I188" s="106"/>
      <c r="J188" s="106"/>
    </row>
    <row r="189" spans="1:10" x14ac:dyDescent="0.25">
      <c r="A189" s="115" t="s">
        <v>302</v>
      </c>
      <c r="B189" s="148" t="s">
        <v>307</v>
      </c>
      <c r="C189" s="106"/>
      <c r="D189" s="106"/>
      <c r="E189" s="106"/>
      <c r="F189" s="106"/>
      <c r="G189" s="106"/>
      <c r="H189" s="106"/>
      <c r="I189" s="106"/>
      <c r="J189" s="106"/>
    </row>
    <row r="190" spans="1:10" x14ac:dyDescent="0.25">
      <c r="A190" s="115" t="s">
        <v>303</v>
      </c>
      <c r="B190" s="148" t="s">
        <v>308</v>
      </c>
      <c r="C190" s="106"/>
      <c r="D190" s="106"/>
      <c r="E190" s="106"/>
      <c r="F190" s="106"/>
      <c r="G190" s="106"/>
      <c r="H190" s="106"/>
      <c r="I190" s="106"/>
      <c r="J190" s="106"/>
    </row>
    <row r="191" spans="1:10" x14ac:dyDescent="0.25">
      <c r="A191" s="141" t="s">
        <v>297</v>
      </c>
      <c r="B191" s="148">
        <v>7003</v>
      </c>
      <c r="C191" s="106"/>
      <c r="D191" s="106"/>
      <c r="E191" s="106"/>
      <c r="F191" s="106"/>
      <c r="G191" s="106"/>
      <c r="H191" s="106"/>
      <c r="I191" s="106"/>
      <c r="J191" s="106"/>
    </row>
    <row r="192" spans="1:10" x14ac:dyDescent="0.25">
      <c r="A192" s="141" t="s">
        <v>304</v>
      </c>
      <c r="B192" s="148">
        <v>7004</v>
      </c>
      <c r="C192" s="106"/>
      <c r="D192" s="106"/>
      <c r="E192" s="106"/>
      <c r="F192" s="106"/>
      <c r="G192" s="106"/>
      <c r="H192" s="106"/>
      <c r="I192" s="106"/>
      <c r="J192" s="106"/>
    </row>
    <row r="193" spans="1:10" ht="24" x14ac:dyDescent="0.25">
      <c r="A193" s="107" t="s">
        <v>122</v>
      </c>
      <c r="B193" s="147">
        <v>7010</v>
      </c>
      <c r="C193" s="106"/>
      <c r="D193" s="106"/>
      <c r="E193" s="106"/>
      <c r="F193" s="106"/>
      <c r="G193" s="106"/>
      <c r="H193" s="106"/>
      <c r="I193" s="106"/>
      <c r="J193" s="106"/>
    </row>
    <row r="194" spans="1:10" x14ac:dyDescent="0.25">
      <c r="A194" s="141" t="s">
        <v>299</v>
      </c>
      <c r="B194" s="148">
        <v>7011</v>
      </c>
      <c r="C194" s="106"/>
      <c r="D194" s="106"/>
      <c r="E194" s="106"/>
      <c r="F194" s="106"/>
      <c r="G194" s="106"/>
      <c r="H194" s="106"/>
      <c r="I194" s="106"/>
      <c r="J194" s="106"/>
    </row>
    <row r="195" spans="1:10" x14ac:dyDescent="0.25">
      <c r="A195" s="141" t="s">
        <v>298</v>
      </c>
      <c r="B195" s="148">
        <v>7012</v>
      </c>
      <c r="C195" s="106"/>
      <c r="D195" s="106"/>
      <c r="E195" s="106"/>
      <c r="F195" s="106"/>
      <c r="G195" s="106"/>
      <c r="H195" s="106"/>
      <c r="I195" s="106"/>
      <c r="J195" s="106"/>
    </row>
    <row r="196" spans="1:10" x14ac:dyDescent="0.25">
      <c r="A196" s="115" t="s">
        <v>301</v>
      </c>
      <c r="B196" s="148" t="s">
        <v>309</v>
      </c>
      <c r="C196" s="106"/>
      <c r="D196" s="106"/>
      <c r="E196" s="106"/>
      <c r="F196" s="106"/>
      <c r="G196" s="106"/>
      <c r="H196" s="106"/>
      <c r="I196" s="106"/>
      <c r="J196" s="106"/>
    </row>
    <row r="197" spans="1:10" x14ac:dyDescent="0.25">
      <c r="A197" s="115" t="s">
        <v>300</v>
      </c>
      <c r="B197" s="148" t="s">
        <v>310</v>
      </c>
      <c r="C197" s="106"/>
      <c r="D197" s="106"/>
      <c r="E197" s="106"/>
      <c r="F197" s="106"/>
      <c r="G197" s="106"/>
      <c r="H197" s="106"/>
      <c r="I197" s="106"/>
      <c r="J197" s="106"/>
    </row>
    <row r="198" spans="1:10" x14ac:dyDescent="0.25">
      <c r="A198" s="115" t="s">
        <v>302</v>
      </c>
      <c r="B198" s="148" t="s">
        <v>311</v>
      </c>
      <c r="C198" s="106"/>
      <c r="D198" s="106"/>
      <c r="E198" s="106"/>
      <c r="F198" s="106"/>
      <c r="G198" s="106"/>
      <c r="H198" s="106"/>
      <c r="I198" s="106"/>
      <c r="J198" s="106"/>
    </row>
    <row r="199" spans="1:10" x14ac:dyDescent="0.25">
      <c r="A199" s="115" t="s">
        <v>303</v>
      </c>
      <c r="B199" s="148" t="s">
        <v>312</v>
      </c>
      <c r="C199" s="106"/>
      <c r="D199" s="106"/>
      <c r="E199" s="106"/>
      <c r="F199" s="106"/>
      <c r="G199" s="106"/>
      <c r="H199" s="106"/>
      <c r="I199" s="106"/>
      <c r="J199" s="106"/>
    </row>
    <row r="200" spans="1:10" x14ac:dyDescent="0.25">
      <c r="A200" s="141" t="s">
        <v>297</v>
      </c>
      <c r="B200" s="148">
        <v>7013</v>
      </c>
      <c r="C200" s="106"/>
      <c r="D200" s="106"/>
      <c r="E200" s="106"/>
      <c r="F200" s="106"/>
      <c r="G200" s="106"/>
      <c r="H200" s="106"/>
      <c r="I200" s="106"/>
      <c r="J200" s="106"/>
    </row>
    <row r="201" spans="1:10" x14ac:dyDescent="0.25">
      <c r="A201" s="141" t="s">
        <v>304</v>
      </c>
      <c r="B201" s="148">
        <v>7014</v>
      </c>
      <c r="C201" s="106"/>
      <c r="D201" s="106"/>
      <c r="E201" s="106"/>
      <c r="F201" s="106"/>
      <c r="G201" s="106"/>
      <c r="H201" s="106"/>
      <c r="I201" s="106"/>
      <c r="J201" s="106"/>
    </row>
    <row r="202" spans="1:10" ht="36" x14ac:dyDescent="0.25">
      <c r="A202" s="107" t="s">
        <v>123</v>
      </c>
      <c r="B202" s="147">
        <v>7020</v>
      </c>
      <c r="C202" s="106"/>
      <c r="D202" s="106"/>
      <c r="E202" s="106"/>
      <c r="F202" s="106"/>
      <c r="G202" s="106"/>
      <c r="H202" s="106"/>
      <c r="I202" s="106"/>
      <c r="J202" s="106"/>
    </row>
    <row r="203" spans="1:10" x14ac:dyDescent="0.25">
      <c r="A203" s="141" t="s">
        <v>299</v>
      </c>
      <c r="B203" s="148">
        <v>7021</v>
      </c>
      <c r="C203" s="106"/>
      <c r="D203" s="106"/>
      <c r="E203" s="106"/>
      <c r="F203" s="106"/>
      <c r="G203" s="106"/>
      <c r="H203" s="106"/>
      <c r="I203" s="106"/>
      <c r="J203" s="106"/>
    </row>
    <row r="204" spans="1:10" x14ac:dyDescent="0.25">
      <c r="A204" s="141" t="s">
        <v>298</v>
      </c>
      <c r="B204" s="148">
        <v>7022</v>
      </c>
      <c r="C204" s="106"/>
      <c r="D204" s="106"/>
      <c r="E204" s="106"/>
      <c r="F204" s="106"/>
      <c r="G204" s="106"/>
      <c r="H204" s="106"/>
      <c r="I204" s="106"/>
      <c r="J204" s="106"/>
    </row>
    <row r="205" spans="1:10" x14ac:dyDescent="0.25">
      <c r="A205" s="115" t="s">
        <v>301</v>
      </c>
      <c r="B205" s="148" t="s">
        <v>313</v>
      </c>
      <c r="C205" s="106"/>
      <c r="D205" s="106"/>
      <c r="E205" s="106"/>
      <c r="F205" s="106"/>
      <c r="G205" s="106"/>
      <c r="H205" s="106"/>
      <c r="I205" s="106"/>
      <c r="J205" s="106"/>
    </row>
    <row r="206" spans="1:10" x14ac:dyDescent="0.25">
      <c r="A206" s="115" t="s">
        <v>300</v>
      </c>
      <c r="B206" s="148" t="s">
        <v>314</v>
      </c>
      <c r="C206" s="106"/>
      <c r="D206" s="106"/>
      <c r="E206" s="106"/>
      <c r="F206" s="106"/>
      <c r="G206" s="106"/>
      <c r="H206" s="106"/>
      <c r="I206" s="106"/>
      <c r="J206" s="106"/>
    </row>
    <row r="207" spans="1:10" x14ac:dyDescent="0.25">
      <c r="A207" s="115" t="s">
        <v>302</v>
      </c>
      <c r="B207" s="148" t="s">
        <v>315</v>
      </c>
      <c r="C207" s="106"/>
      <c r="D207" s="106"/>
      <c r="E207" s="106"/>
      <c r="F207" s="106"/>
      <c r="G207" s="106"/>
      <c r="H207" s="106"/>
      <c r="I207" s="106"/>
      <c r="J207" s="106"/>
    </row>
    <row r="208" spans="1:10" x14ac:dyDescent="0.25">
      <c r="A208" s="115" t="s">
        <v>303</v>
      </c>
      <c r="B208" s="148" t="s">
        <v>316</v>
      </c>
      <c r="C208" s="106"/>
      <c r="D208" s="106"/>
      <c r="E208" s="106"/>
      <c r="F208" s="106"/>
      <c r="G208" s="106"/>
      <c r="H208" s="106"/>
      <c r="I208" s="106"/>
      <c r="J208" s="106"/>
    </row>
    <row r="209" spans="1:10" x14ac:dyDescent="0.25">
      <c r="A209" s="141" t="s">
        <v>297</v>
      </c>
      <c r="B209" s="148">
        <v>7023</v>
      </c>
      <c r="C209" s="106"/>
      <c r="D209" s="106"/>
      <c r="E209" s="106"/>
      <c r="F209" s="106"/>
      <c r="G209" s="106"/>
      <c r="H209" s="106"/>
      <c r="I209" s="106"/>
      <c r="J209" s="106"/>
    </row>
    <row r="210" spans="1:10" x14ac:dyDescent="0.25">
      <c r="A210" s="141" t="s">
        <v>304</v>
      </c>
      <c r="B210" s="148">
        <v>7024</v>
      </c>
      <c r="C210" s="106"/>
      <c r="D210" s="106"/>
      <c r="E210" s="106"/>
      <c r="F210" s="106"/>
      <c r="G210" s="106"/>
      <c r="H210" s="106"/>
      <c r="I210" s="106"/>
      <c r="J210" s="106"/>
    </row>
    <row r="211" spans="1:10" ht="24" x14ac:dyDescent="0.25">
      <c r="A211" s="143" t="s">
        <v>124</v>
      </c>
      <c r="B211" s="147">
        <v>7030</v>
      </c>
      <c r="C211" s="106"/>
      <c r="D211" s="106"/>
      <c r="E211" s="106"/>
      <c r="F211" s="106"/>
      <c r="G211" s="106"/>
      <c r="H211" s="106"/>
      <c r="I211" s="106"/>
      <c r="J211" s="106"/>
    </row>
    <row r="212" spans="1:10" ht="24" x14ac:dyDescent="0.25">
      <c r="A212" s="149" t="s">
        <v>125</v>
      </c>
      <c r="B212" s="134"/>
      <c r="C212" s="106"/>
      <c r="D212" s="106"/>
      <c r="E212" s="106"/>
      <c r="F212" s="106"/>
      <c r="G212" s="106"/>
      <c r="H212" s="106"/>
      <c r="I212" s="106"/>
      <c r="J212" s="106"/>
    </row>
    <row r="213" spans="1:10" ht="24" x14ac:dyDescent="0.25">
      <c r="A213" s="107" t="s">
        <v>323</v>
      </c>
      <c r="B213" s="129">
        <v>7040</v>
      </c>
      <c r="C213" s="106"/>
      <c r="D213" s="106"/>
      <c r="E213" s="106"/>
      <c r="F213" s="106"/>
      <c r="G213" s="106"/>
      <c r="H213" s="106"/>
      <c r="I213" s="106"/>
      <c r="J213" s="106"/>
    </row>
    <row r="214" spans="1:10" x14ac:dyDescent="0.25">
      <c r="A214" s="150" t="s">
        <v>317</v>
      </c>
      <c r="B214" s="124">
        <v>7041</v>
      </c>
      <c r="C214" s="106"/>
      <c r="D214" s="106"/>
      <c r="E214" s="106"/>
      <c r="F214" s="106"/>
      <c r="G214" s="106"/>
      <c r="H214" s="106"/>
      <c r="I214" s="106"/>
      <c r="J214" s="106"/>
    </row>
    <row r="215" spans="1:10" ht="24.75" x14ac:dyDescent="0.25">
      <c r="A215" s="151" t="s">
        <v>318</v>
      </c>
      <c r="B215" s="124">
        <v>7042</v>
      </c>
      <c r="C215" s="106"/>
      <c r="D215" s="106"/>
      <c r="E215" s="106"/>
      <c r="F215" s="106"/>
      <c r="G215" s="106"/>
      <c r="H215" s="106"/>
      <c r="I215" s="106"/>
      <c r="J215" s="106"/>
    </row>
    <row r="216" spans="1:10" ht="24.75" x14ac:dyDescent="0.25">
      <c r="A216" s="151" t="s">
        <v>319</v>
      </c>
      <c r="B216" s="124">
        <v>7043</v>
      </c>
      <c r="C216" s="106"/>
      <c r="D216" s="106"/>
      <c r="E216" s="106"/>
      <c r="F216" s="106"/>
      <c r="G216" s="106"/>
      <c r="H216" s="106"/>
      <c r="I216" s="106"/>
      <c r="J216" s="106"/>
    </row>
    <row r="217" spans="1:10" x14ac:dyDescent="0.25">
      <c r="A217" s="151" t="s">
        <v>320</v>
      </c>
      <c r="B217" s="124">
        <v>7044</v>
      </c>
      <c r="C217" s="106"/>
      <c r="D217" s="106"/>
      <c r="E217" s="106"/>
      <c r="F217" s="106"/>
      <c r="G217" s="106"/>
      <c r="H217" s="106"/>
      <c r="I217" s="106"/>
      <c r="J217" s="106"/>
    </row>
    <row r="218" spans="1:10" x14ac:dyDescent="0.25">
      <c r="A218" s="151" t="s">
        <v>321</v>
      </c>
      <c r="B218" s="124">
        <v>7045</v>
      </c>
      <c r="C218" s="106"/>
      <c r="D218" s="106"/>
      <c r="E218" s="106"/>
      <c r="F218" s="106"/>
      <c r="G218" s="106"/>
      <c r="H218" s="106"/>
      <c r="I218" s="106"/>
      <c r="J218" s="106"/>
    </row>
    <row r="219" spans="1:10" x14ac:dyDescent="0.25">
      <c r="A219" s="151" t="s">
        <v>322</v>
      </c>
      <c r="B219" s="124">
        <v>7046</v>
      </c>
      <c r="C219" s="106"/>
      <c r="D219" s="106"/>
      <c r="E219" s="106"/>
      <c r="F219" s="106"/>
      <c r="G219" s="106"/>
      <c r="H219" s="106"/>
      <c r="I219" s="106"/>
      <c r="J219" s="106"/>
    </row>
    <row r="220" spans="1:10" x14ac:dyDescent="0.25">
      <c r="A220" s="152" t="s">
        <v>328</v>
      </c>
      <c r="B220" s="129">
        <v>7050</v>
      </c>
      <c r="C220" s="106"/>
      <c r="D220" s="106"/>
      <c r="E220" s="106"/>
      <c r="F220" s="106"/>
      <c r="G220" s="106"/>
      <c r="H220" s="106"/>
      <c r="I220" s="106"/>
      <c r="J220" s="106"/>
    </row>
    <row r="221" spans="1:10" ht="24.75" x14ac:dyDescent="0.25">
      <c r="A221" s="150" t="s">
        <v>324</v>
      </c>
      <c r="B221" s="124">
        <v>7051</v>
      </c>
      <c r="C221" s="106"/>
      <c r="D221" s="106"/>
      <c r="E221" s="106"/>
      <c r="F221" s="106"/>
      <c r="G221" s="106"/>
      <c r="H221" s="106"/>
      <c r="I221" s="106"/>
      <c r="J221" s="106"/>
    </row>
    <row r="222" spans="1:10" x14ac:dyDescent="0.25">
      <c r="A222" s="150" t="s">
        <v>325</v>
      </c>
      <c r="B222" s="124">
        <v>7052</v>
      </c>
      <c r="C222" s="106"/>
      <c r="D222" s="106"/>
      <c r="E222" s="106"/>
      <c r="F222" s="106"/>
      <c r="G222" s="106"/>
      <c r="H222" s="106"/>
      <c r="I222" s="106"/>
      <c r="J222" s="106"/>
    </row>
    <row r="223" spans="1:10" x14ac:dyDescent="0.25">
      <c r="A223" s="150" t="s">
        <v>326</v>
      </c>
      <c r="B223" s="124">
        <v>7053</v>
      </c>
      <c r="C223" s="106"/>
      <c r="D223" s="106"/>
      <c r="E223" s="106"/>
      <c r="F223" s="106"/>
      <c r="G223" s="106"/>
      <c r="H223" s="106"/>
      <c r="I223" s="106"/>
      <c r="J223" s="106"/>
    </row>
    <row r="224" spans="1:10" x14ac:dyDescent="0.25">
      <c r="A224" s="150" t="s">
        <v>327</v>
      </c>
      <c r="B224" s="124">
        <v>7054</v>
      </c>
      <c r="C224" s="106"/>
      <c r="D224" s="106"/>
      <c r="E224" s="106"/>
      <c r="F224" s="106"/>
      <c r="G224" s="106"/>
      <c r="H224" s="106"/>
      <c r="I224" s="106"/>
      <c r="J224" s="106"/>
    </row>
    <row r="225" spans="1:11" x14ac:dyDescent="0.25">
      <c r="A225" s="152" t="s">
        <v>331</v>
      </c>
      <c r="B225" s="129">
        <v>7060</v>
      </c>
      <c r="C225" s="106"/>
      <c r="D225" s="106"/>
      <c r="E225" s="106"/>
      <c r="F225" s="106"/>
      <c r="G225" s="106"/>
      <c r="H225" s="106"/>
      <c r="I225" s="106"/>
      <c r="J225" s="106"/>
    </row>
    <row r="226" spans="1:11" x14ac:dyDescent="0.25">
      <c r="A226" s="150" t="s">
        <v>329</v>
      </c>
      <c r="B226" s="124">
        <v>7061</v>
      </c>
      <c r="C226" s="106"/>
      <c r="D226" s="106"/>
      <c r="E226" s="106"/>
      <c r="F226" s="106"/>
      <c r="G226" s="106"/>
      <c r="H226" s="106"/>
      <c r="I226" s="106"/>
      <c r="J226" s="106"/>
    </row>
    <row r="227" spans="1:11" x14ac:dyDescent="0.25">
      <c r="A227" s="113" t="s">
        <v>332</v>
      </c>
      <c r="B227" s="129">
        <v>7070</v>
      </c>
      <c r="C227" s="106"/>
      <c r="D227" s="106"/>
      <c r="E227" s="106"/>
      <c r="F227" s="106"/>
      <c r="G227" s="106"/>
      <c r="H227" s="106"/>
      <c r="I227" s="106"/>
      <c r="J227" s="106"/>
    </row>
    <row r="228" spans="1:11" x14ac:dyDescent="0.25">
      <c r="A228" s="150" t="s">
        <v>333</v>
      </c>
      <c r="B228" s="124">
        <v>7071</v>
      </c>
      <c r="C228" s="106"/>
      <c r="D228" s="106"/>
      <c r="E228" s="106"/>
      <c r="F228" s="106"/>
      <c r="G228" s="106"/>
      <c r="H228" s="106"/>
      <c r="I228" s="106"/>
      <c r="J228" s="106"/>
    </row>
    <row r="229" spans="1:11" x14ac:dyDescent="0.25">
      <c r="A229" s="153" t="s">
        <v>126</v>
      </c>
      <c r="B229" s="124" t="s">
        <v>334</v>
      </c>
      <c r="C229" s="106"/>
      <c r="D229" s="106"/>
      <c r="E229" s="106"/>
      <c r="F229" s="106"/>
      <c r="G229" s="106"/>
      <c r="H229" s="106"/>
      <c r="I229" s="106"/>
      <c r="J229" s="106"/>
    </row>
    <row r="230" spans="1:11" x14ac:dyDescent="0.25">
      <c r="A230" s="153" t="s">
        <v>127</v>
      </c>
      <c r="B230" s="124" t="s">
        <v>335</v>
      </c>
      <c r="C230" s="106"/>
      <c r="D230" s="106"/>
      <c r="E230" s="106"/>
      <c r="F230" s="106"/>
      <c r="G230" s="106"/>
      <c r="H230" s="106"/>
      <c r="I230" s="106"/>
      <c r="J230" s="106"/>
    </row>
    <row r="231" spans="1:11" x14ac:dyDescent="0.25">
      <c r="A231" s="153" t="s">
        <v>128</v>
      </c>
      <c r="B231" s="124" t="s">
        <v>336</v>
      </c>
      <c r="C231" s="106"/>
      <c r="D231" s="106"/>
      <c r="E231" s="106"/>
      <c r="F231" s="106"/>
      <c r="G231" s="106"/>
      <c r="H231" s="106"/>
      <c r="I231" s="106"/>
      <c r="J231" s="106"/>
    </row>
    <row r="232" spans="1:11" x14ac:dyDescent="0.25">
      <c r="A232" s="153" t="s">
        <v>129</v>
      </c>
      <c r="B232" s="124" t="s">
        <v>337</v>
      </c>
      <c r="C232" s="106"/>
      <c r="D232" s="106"/>
      <c r="E232" s="106"/>
      <c r="F232" s="106"/>
      <c r="G232" s="106"/>
      <c r="H232" s="106"/>
      <c r="I232" s="106"/>
      <c r="J232" s="106"/>
    </row>
    <row r="233" spans="1:11" x14ac:dyDescent="0.25">
      <c r="A233" s="150" t="s">
        <v>330</v>
      </c>
      <c r="B233" s="124">
        <v>7072</v>
      </c>
      <c r="C233" s="106"/>
      <c r="D233" s="106"/>
      <c r="E233" s="106"/>
      <c r="F233" s="106"/>
      <c r="G233" s="106"/>
      <c r="H233" s="106"/>
      <c r="I233" s="106"/>
      <c r="J233" s="106"/>
    </row>
    <row r="234" spans="1:11" x14ac:dyDescent="0.25">
      <c r="A234" s="104" t="s">
        <v>130</v>
      </c>
      <c r="B234" s="132"/>
      <c r="C234" s="106"/>
      <c r="D234" s="106"/>
      <c r="E234" s="106"/>
      <c r="F234" s="106"/>
      <c r="G234" s="106"/>
      <c r="H234" s="106"/>
      <c r="I234" s="106"/>
      <c r="J234" s="106"/>
    </row>
    <row r="235" spans="1:11" x14ac:dyDescent="0.25">
      <c r="A235" s="143" t="s">
        <v>131</v>
      </c>
      <c r="B235" s="132">
        <v>7070</v>
      </c>
      <c r="C235" s="106"/>
      <c r="D235" s="106"/>
      <c r="E235" s="106"/>
      <c r="F235" s="106"/>
      <c r="G235" s="106"/>
      <c r="H235" s="106"/>
      <c r="I235" s="106"/>
      <c r="J235" s="106"/>
    </row>
    <row r="236" spans="1:11" x14ac:dyDescent="0.25">
      <c r="A236" s="143" t="s">
        <v>132</v>
      </c>
      <c r="B236" s="132">
        <v>7080</v>
      </c>
      <c r="C236" s="106"/>
      <c r="D236" s="106"/>
      <c r="E236" s="106"/>
      <c r="F236" s="106"/>
      <c r="G236" s="106"/>
      <c r="H236" s="106"/>
      <c r="I236" s="106"/>
      <c r="J236" s="106"/>
    </row>
    <row r="237" spans="1:11" x14ac:dyDescent="0.25">
      <c r="A237" s="133" t="s">
        <v>133</v>
      </c>
      <c r="B237" s="132">
        <v>7090</v>
      </c>
      <c r="C237" s="106"/>
      <c r="D237" s="106"/>
      <c r="E237" s="106"/>
      <c r="F237" s="106"/>
      <c r="G237" s="106"/>
      <c r="H237" s="106"/>
      <c r="I237" s="106"/>
      <c r="J237" s="106"/>
    </row>
    <row r="238" spans="1:11" x14ac:dyDescent="0.25">
      <c r="A238" s="368" t="s">
        <v>455</v>
      </c>
      <c r="B238" s="368"/>
      <c r="C238" s="368"/>
      <c r="D238" s="368"/>
      <c r="E238" s="368"/>
      <c r="F238" s="368"/>
      <c r="G238" s="368"/>
      <c r="H238" s="368"/>
      <c r="I238" s="368"/>
      <c r="J238" s="368"/>
      <c r="K238" s="46"/>
    </row>
    <row r="239" spans="1:11" ht="36" x14ac:dyDescent="0.25">
      <c r="A239" s="154" t="s">
        <v>469</v>
      </c>
      <c r="B239" s="129">
        <v>7100</v>
      </c>
      <c r="C239" s="106"/>
      <c r="D239" s="106"/>
      <c r="E239" s="155" t="s">
        <v>358</v>
      </c>
      <c r="F239" s="155" t="s">
        <v>358</v>
      </c>
      <c r="G239" s="106"/>
      <c r="H239" s="106"/>
      <c r="I239" s="155" t="s">
        <v>358</v>
      </c>
      <c r="J239" s="155" t="s">
        <v>358</v>
      </c>
      <c r="K239" s="48"/>
    </row>
    <row r="240" spans="1:11" ht="36" x14ac:dyDescent="0.25">
      <c r="A240" s="143" t="s">
        <v>470</v>
      </c>
      <c r="B240" s="129">
        <v>7110</v>
      </c>
      <c r="C240" s="106"/>
      <c r="D240" s="106"/>
      <c r="E240" s="155" t="s">
        <v>358</v>
      </c>
      <c r="F240" s="155" t="s">
        <v>358</v>
      </c>
      <c r="G240" s="106"/>
      <c r="H240" s="106"/>
      <c r="I240" s="155" t="s">
        <v>358</v>
      </c>
      <c r="J240" s="155" t="s">
        <v>358</v>
      </c>
      <c r="K240" s="48"/>
    </row>
    <row r="241" spans="1:11" ht="36" x14ac:dyDescent="0.25">
      <c r="A241" s="143" t="s">
        <v>471</v>
      </c>
      <c r="B241" s="129">
        <v>7120</v>
      </c>
      <c r="C241" s="106"/>
      <c r="D241" s="106"/>
      <c r="E241" s="155" t="s">
        <v>358</v>
      </c>
      <c r="F241" s="155" t="s">
        <v>358</v>
      </c>
      <c r="G241" s="106"/>
      <c r="H241" s="106"/>
      <c r="I241" s="155" t="s">
        <v>358</v>
      </c>
      <c r="J241" s="155" t="s">
        <v>358</v>
      </c>
      <c r="K241" s="48"/>
    </row>
    <row r="242" spans="1:11" ht="36" x14ac:dyDescent="0.25">
      <c r="A242" s="143" t="s">
        <v>472</v>
      </c>
      <c r="B242" s="129">
        <v>7130</v>
      </c>
      <c r="C242" s="106"/>
      <c r="D242" s="106"/>
      <c r="E242" s="155" t="s">
        <v>358</v>
      </c>
      <c r="F242" s="155" t="s">
        <v>358</v>
      </c>
      <c r="G242" s="106"/>
      <c r="H242" s="106"/>
      <c r="I242" s="155" t="s">
        <v>358</v>
      </c>
      <c r="J242" s="155" t="s">
        <v>358</v>
      </c>
      <c r="K242" s="48"/>
    </row>
    <row r="245" spans="1:11" x14ac:dyDescent="0.25">
      <c r="A245" s="31"/>
      <c r="B245" s="80"/>
      <c r="C245" s="80"/>
      <c r="D245" s="31"/>
      <c r="E245" s="312"/>
      <c r="F245" s="312"/>
      <c r="G245" s="31"/>
      <c r="H245" s="332"/>
      <c r="I245" s="332"/>
      <c r="J245" s="332"/>
    </row>
    <row r="246" spans="1:11" x14ac:dyDescent="0.25">
      <c r="A246" s="75" t="s">
        <v>158</v>
      </c>
      <c r="B246" s="1"/>
      <c r="C246" s="1"/>
      <c r="D246" s="31"/>
      <c r="E246" s="73" t="s">
        <v>159</v>
      </c>
      <c r="F246" s="73"/>
      <c r="G246" s="31"/>
      <c r="H246" s="261" t="s">
        <v>136</v>
      </c>
      <c r="I246" s="261"/>
      <c r="J246" s="261"/>
    </row>
    <row r="247" spans="1:11" x14ac:dyDescent="0.25">
      <c r="A247" s="31"/>
      <c r="B247" s="31"/>
      <c r="C247" s="31"/>
      <c r="D247" s="31"/>
      <c r="E247" s="31"/>
      <c r="F247" s="31"/>
      <c r="G247" s="31"/>
      <c r="H247" s="31"/>
      <c r="I247" s="31"/>
    </row>
    <row r="248" spans="1:11" x14ac:dyDescent="0.25">
      <c r="A248" s="65" t="s">
        <v>137</v>
      </c>
      <c r="B248" s="31"/>
      <c r="C248" s="31"/>
      <c r="D248" s="31"/>
      <c r="E248" s="31"/>
      <c r="F248" s="31"/>
      <c r="G248" s="31"/>
      <c r="H248" s="31"/>
      <c r="I248" s="31"/>
    </row>
    <row r="252" spans="1:11" x14ac:dyDescent="0.25">
      <c r="A252" s="30" t="s">
        <v>484</v>
      </c>
      <c r="H252" s="313" t="s">
        <v>485</v>
      </c>
      <c r="I252" s="313"/>
      <c r="J252" s="313"/>
    </row>
  </sheetData>
  <mergeCells count="22">
    <mergeCell ref="H245:J245"/>
    <mergeCell ref="A157:J157"/>
    <mergeCell ref="A173:J173"/>
    <mergeCell ref="A182:J182"/>
    <mergeCell ref="A238:J238"/>
    <mergeCell ref="E245:F245"/>
    <mergeCell ref="H252:J252"/>
    <mergeCell ref="A146:J146"/>
    <mergeCell ref="A6:J6"/>
    <mergeCell ref="A7:J7"/>
    <mergeCell ref="A8:J8"/>
    <mergeCell ref="A9:J9"/>
    <mergeCell ref="A11:A12"/>
    <mergeCell ref="B11:B12"/>
    <mergeCell ref="C11:F11"/>
    <mergeCell ref="G11:J11"/>
    <mergeCell ref="A129:J129"/>
    <mergeCell ref="H246:J246"/>
    <mergeCell ref="A14:J14"/>
    <mergeCell ref="A15:J15"/>
    <mergeCell ref="A56:J56"/>
    <mergeCell ref="A116:J116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selection activeCell="Y11" sqref="Y11"/>
    </sheetView>
  </sheetViews>
  <sheetFormatPr defaultRowHeight="15" x14ac:dyDescent="0.25"/>
  <cols>
    <col min="1" max="1" width="5.42578125" customWidth="1"/>
    <col min="2" max="2" width="13.42578125" customWidth="1"/>
    <col min="3" max="3" width="5.140625" customWidth="1"/>
    <col min="4" max="4" width="4.5703125" customWidth="1"/>
    <col min="5" max="5" width="4.140625" customWidth="1"/>
    <col min="6" max="6" width="4.28515625" customWidth="1"/>
    <col min="7" max="7" width="4.42578125" customWidth="1"/>
    <col min="8" max="8" width="4.140625" customWidth="1"/>
    <col min="9" max="9" width="5.85546875" customWidth="1"/>
    <col min="10" max="10" width="4" customWidth="1"/>
    <col min="11" max="11" width="4.140625" customWidth="1"/>
    <col min="12" max="12" width="4.28515625" customWidth="1"/>
    <col min="13" max="13" width="4.42578125" customWidth="1"/>
    <col min="14" max="14" width="4.5703125" customWidth="1"/>
    <col min="15" max="15" width="4.7109375" customWidth="1"/>
    <col min="16" max="16" width="5" customWidth="1"/>
    <col min="17" max="17" width="4.7109375" customWidth="1"/>
    <col min="18" max="18" width="4.28515625" customWidth="1"/>
    <col min="19" max="19" width="5.28515625" customWidth="1"/>
    <col min="20" max="20" width="4.5703125" customWidth="1"/>
    <col min="21" max="21" width="4.7109375" customWidth="1"/>
    <col min="22" max="22" width="4.85546875" customWidth="1"/>
    <col min="23" max="23" width="5" customWidth="1"/>
    <col min="24" max="24" width="4.7109375" customWidth="1"/>
    <col min="25" max="25" width="6.28515625" customWidth="1"/>
    <col min="26" max="26" width="5.7109375" customWidth="1"/>
    <col min="27" max="27" width="5.42578125" customWidth="1"/>
    <col min="28" max="28" width="6" customWidth="1"/>
  </cols>
  <sheetData>
    <row r="1" spans="1:29" x14ac:dyDescent="0.25">
      <c r="U1" s="172" t="s">
        <v>539</v>
      </c>
      <c r="V1" s="35"/>
      <c r="W1" s="35"/>
      <c r="X1" s="35"/>
      <c r="Y1" s="35"/>
      <c r="Z1" s="35"/>
      <c r="AA1" s="35"/>
      <c r="AB1" s="35"/>
    </row>
    <row r="2" spans="1:29" x14ac:dyDescent="0.25">
      <c r="A2" s="301" t="s">
        <v>138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46"/>
    </row>
    <row r="3" spans="1:29" x14ac:dyDescent="0.25">
      <c r="A3" s="302" t="s">
        <v>487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46"/>
    </row>
    <row r="4" spans="1:29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03" t="s">
        <v>139</v>
      </c>
      <c r="Z4" s="303"/>
      <c r="AA4" s="303"/>
      <c r="AB4" s="303"/>
      <c r="AC4" s="46"/>
    </row>
    <row r="5" spans="1:29" x14ac:dyDescent="0.25">
      <c r="A5" s="304" t="s">
        <v>140</v>
      </c>
      <c r="B5" s="297" t="s">
        <v>141</v>
      </c>
      <c r="C5" s="298" t="s">
        <v>468</v>
      </c>
      <c r="D5" s="297" t="s">
        <v>142</v>
      </c>
      <c r="E5" s="297"/>
      <c r="F5" s="297"/>
      <c r="G5" s="297"/>
      <c r="H5" s="297"/>
      <c r="I5" s="297" t="s">
        <v>143</v>
      </c>
      <c r="J5" s="297"/>
      <c r="K5" s="297"/>
      <c r="L5" s="297"/>
      <c r="M5" s="297"/>
      <c r="N5" s="297" t="s">
        <v>144</v>
      </c>
      <c r="O5" s="297"/>
      <c r="P5" s="297"/>
      <c r="Q5" s="297"/>
      <c r="R5" s="297"/>
      <c r="S5" s="297" t="s">
        <v>145</v>
      </c>
      <c r="T5" s="297"/>
      <c r="U5" s="297"/>
      <c r="V5" s="297"/>
      <c r="W5" s="297"/>
      <c r="X5" s="297" t="s">
        <v>146</v>
      </c>
      <c r="Y5" s="297"/>
      <c r="Z5" s="297"/>
      <c r="AA5" s="297"/>
      <c r="AB5" s="297"/>
      <c r="AC5" s="46"/>
    </row>
    <row r="6" spans="1:29" ht="22.5" customHeight="1" x14ac:dyDescent="0.25">
      <c r="A6" s="304"/>
      <c r="B6" s="297"/>
      <c r="C6" s="299"/>
      <c r="D6" s="297" t="s">
        <v>147</v>
      </c>
      <c r="E6" s="297" t="s">
        <v>148</v>
      </c>
      <c r="F6" s="297"/>
      <c r="G6" s="297"/>
      <c r="H6" s="297"/>
      <c r="I6" s="297" t="s">
        <v>147</v>
      </c>
      <c r="J6" s="297" t="s">
        <v>148</v>
      </c>
      <c r="K6" s="297"/>
      <c r="L6" s="297"/>
      <c r="M6" s="297"/>
      <c r="N6" s="297" t="s">
        <v>147</v>
      </c>
      <c r="O6" s="297" t="s">
        <v>148</v>
      </c>
      <c r="P6" s="297"/>
      <c r="Q6" s="297"/>
      <c r="R6" s="297"/>
      <c r="S6" s="297" t="s">
        <v>147</v>
      </c>
      <c r="T6" s="297" t="s">
        <v>148</v>
      </c>
      <c r="U6" s="297"/>
      <c r="V6" s="297"/>
      <c r="W6" s="297"/>
      <c r="X6" s="297" t="s">
        <v>147</v>
      </c>
      <c r="Y6" s="297" t="s">
        <v>148</v>
      </c>
      <c r="Z6" s="297"/>
      <c r="AA6" s="297"/>
      <c r="AB6" s="297"/>
      <c r="AC6" s="46"/>
    </row>
    <row r="7" spans="1:29" ht="24.75" customHeight="1" x14ac:dyDescent="0.25">
      <c r="A7" s="304"/>
      <c r="B7" s="297"/>
      <c r="C7" s="300"/>
      <c r="D7" s="297"/>
      <c r="E7" s="97" t="s">
        <v>149</v>
      </c>
      <c r="F7" s="97" t="s">
        <v>150</v>
      </c>
      <c r="G7" s="97" t="s">
        <v>151</v>
      </c>
      <c r="H7" s="97" t="s">
        <v>152</v>
      </c>
      <c r="I7" s="297"/>
      <c r="J7" s="97" t="s">
        <v>149</v>
      </c>
      <c r="K7" s="97" t="s">
        <v>150</v>
      </c>
      <c r="L7" s="97" t="s">
        <v>151</v>
      </c>
      <c r="M7" s="97" t="s">
        <v>152</v>
      </c>
      <c r="N7" s="297"/>
      <c r="O7" s="97" t="s">
        <v>149</v>
      </c>
      <c r="P7" s="97" t="s">
        <v>150</v>
      </c>
      <c r="Q7" s="97" t="s">
        <v>151</v>
      </c>
      <c r="R7" s="97" t="s">
        <v>152</v>
      </c>
      <c r="S7" s="297"/>
      <c r="T7" s="97" t="s">
        <v>149</v>
      </c>
      <c r="U7" s="97" t="s">
        <v>150</v>
      </c>
      <c r="V7" s="97" t="s">
        <v>151</v>
      </c>
      <c r="W7" s="97" t="s">
        <v>152</v>
      </c>
      <c r="X7" s="297"/>
      <c r="Y7" s="97" t="s">
        <v>149</v>
      </c>
      <c r="Z7" s="97" t="s">
        <v>150</v>
      </c>
      <c r="AA7" s="97" t="s">
        <v>151</v>
      </c>
      <c r="AB7" s="97" t="s">
        <v>152</v>
      </c>
      <c r="AC7" s="46"/>
    </row>
    <row r="8" spans="1:29" ht="14.45" x14ac:dyDescent="0.55000000000000004">
      <c r="A8" s="33">
        <v>1</v>
      </c>
      <c r="B8" s="97">
        <v>2</v>
      </c>
      <c r="C8" s="97">
        <v>3</v>
      </c>
      <c r="D8" s="97">
        <v>4</v>
      </c>
      <c r="E8" s="97">
        <v>5</v>
      </c>
      <c r="F8" s="97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  <c r="R8" s="97">
        <v>18</v>
      </c>
      <c r="S8" s="97">
        <v>19</v>
      </c>
      <c r="T8" s="97">
        <v>20</v>
      </c>
      <c r="U8" s="97">
        <v>21</v>
      </c>
      <c r="V8" s="97">
        <v>22</v>
      </c>
      <c r="W8" s="97">
        <v>23</v>
      </c>
      <c r="X8" s="97">
        <v>24</v>
      </c>
      <c r="Y8" s="97">
        <v>25</v>
      </c>
      <c r="Z8" s="97">
        <v>26</v>
      </c>
      <c r="AA8" s="97">
        <v>27</v>
      </c>
      <c r="AB8" s="97">
        <v>28</v>
      </c>
      <c r="AC8" s="46"/>
    </row>
    <row r="9" spans="1:29" ht="26.25" customHeight="1" x14ac:dyDescent="0.25">
      <c r="A9" s="33">
        <v>1</v>
      </c>
      <c r="B9" s="98" t="s">
        <v>96</v>
      </c>
      <c r="C9" s="97">
        <v>3110</v>
      </c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46"/>
    </row>
    <row r="10" spans="1:29" ht="48.75" customHeight="1" x14ac:dyDescent="0.25">
      <c r="A10" s="33">
        <v>2</v>
      </c>
      <c r="B10" s="98" t="s">
        <v>153</v>
      </c>
      <c r="C10" s="97">
        <v>3120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46"/>
    </row>
    <row r="11" spans="1:29" ht="66" customHeight="1" x14ac:dyDescent="0.25">
      <c r="A11" s="33">
        <v>3</v>
      </c>
      <c r="B11" s="98" t="s">
        <v>98</v>
      </c>
      <c r="C11" s="97">
        <v>3130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46"/>
    </row>
    <row r="12" spans="1:29" ht="98.25" customHeight="1" x14ac:dyDescent="0.25">
      <c r="A12" s="33">
        <v>4</v>
      </c>
      <c r="B12" s="98" t="s">
        <v>154</v>
      </c>
      <c r="C12" s="97">
        <v>3140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46"/>
    </row>
    <row r="13" spans="1:29" ht="71.25" customHeight="1" x14ac:dyDescent="0.25">
      <c r="A13" s="33">
        <v>5</v>
      </c>
      <c r="B13" s="98" t="s">
        <v>155</v>
      </c>
      <c r="C13" s="97">
        <v>3150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46"/>
    </row>
    <row r="14" spans="1:29" ht="21" customHeight="1" x14ac:dyDescent="0.25">
      <c r="A14" s="33">
        <v>6</v>
      </c>
      <c r="B14" s="98" t="s">
        <v>101</v>
      </c>
      <c r="C14" s="97">
        <v>3160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46"/>
    </row>
    <row r="15" spans="1:29" x14ac:dyDescent="0.25">
      <c r="A15" s="33"/>
      <c r="B15" s="99" t="s">
        <v>146</v>
      </c>
      <c r="C15" s="99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46"/>
    </row>
    <row r="16" spans="1:29" x14ac:dyDescent="0.25">
      <c r="A16" s="33"/>
      <c r="B16" s="99" t="s">
        <v>156</v>
      </c>
      <c r="C16" s="99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46"/>
    </row>
    <row r="17" spans="1:29" ht="25.5" customHeight="1" x14ac:dyDescent="0.25">
      <c r="A17" s="48"/>
      <c r="B17" s="296" t="s">
        <v>533</v>
      </c>
      <c r="C17" s="296"/>
      <c r="D17" s="296"/>
      <c r="E17" s="296"/>
      <c r="F17" s="296"/>
      <c r="G17" s="296"/>
      <c r="H17" s="296"/>
      <c r="I17" s="48"/>
      <c r="J17" s="307" t="s">
        <v>157</v>
      </c>
      <c r="K17" s="307"/>
      <c r="L17" s="307"/>
      <c r="M17" s="307"/>
      <c r="N17" s="307"/>
      <c r="O17" s="307"/>
      <c r="P17" s="307"/>
      <c r="Q17" s="307"/>
      <c r="R17" s="307"/>
      <c r="S17" s="307"/>
      <c r="T17" s="48"/>
      <c r="U17" s="48"/>
      <c r="V17" s="8"/>
      <c r="W17" s="8"/>
      <c r="X17" s="8"/>
      <c r="Y17" s="258"/>
      <c r="Z17" s="48"/>
      <c r="AA17" s="48"/>
      <c r="AB17" s="48"/>
      <c r="AC17" s="46"/>
    </row>
    <row r="18" spans="1:29" x14ac:dyDescent="0.25">
      <c r="A18" s="48"/>
      <c r="B18" s="261" t="s">
        <v>158</v>
      </c>
      <c r="C18" s="261"/>
      <c r="D18" s="261"/>
      <c r="E18" s="261"/>
      <c r="F18" s="48"/>
      <c r="G18" s="48"/>
      <c r="H18" s="48"/>
      <c r="I18" s="48"/>
      <c r="J18" s="261" t="s">
        <v>159</v>
      </c>
      <c r="K18" s="261"/>
      <c r="L18" s="261"/>
      <c r="M18" s="261"/>
      <c r="N18" s="261"/>
      <c r="O18" s="261"/>
      <c r="P18" s="261"/>
      <c r="Q18" s="261"/>
      <c r="R18" s="261"/>
      <c r="S18" s="261"/>
      <c r="T18" s="261" t="s">
        <v>136</v>
      </c>
      <c r="U18" s="261"/>
      <c r="V18" s="261"/>
      <c r="W18" s="261"/>
      <c r="X18" s="261"/>
      <c r="Y18" s="261"/>
      <c r="Z18" s="261"/>
      <c r="AA18" s="261"/>
      <c r="AB18" s="48"/>
      <c r="AC18" s="46"/>
    </row>
    <row r="19" spans="1:29" x14ac:dyDescent="0.25">
      <c r="A19" s="49"/>
      <c r="B19" s="32" t="s">
        <v>137</v>
      </c>
      <c r="C19" s="32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6"/>
    </row>
    <row r="20" spans="1:29" ht="42" customHeight="1" x14ac:dyDescent="0.25">
      <c r="B20" s="305" t="s">
        <v>484</v>
      </c>
      <c r="C20" s="305"/>
      <c r="D20" s="305"/>
      <c r="V20" s="306" t="s">
        <v>485</v>
      </c>
      <c r="W20" s="306"/>
      <c r="X20" s="306"/>
      <c r="Y20" s="306"/>
    </row>
  </sheetData>
  <mergeCells count="28">
    <mergeCell ref="N5:R5"/>
    <mergeCell ref="B20:D20"/>
    <mergeCell ref="V20:Y20"/>
    <mergeCell ref="B18:E18"/>
    <mergeCell ref="T18:AA18"/>
    <mergeCell ref="J17:S17"/>
    <mergeCell ref="J18:S18"/>
    <mergeCell ref="N6:N7"/>
    <mergeCell ref="C5:C7"/>
    <mergeCell ref="A2:AB2"/>
    <mergeCell ref="A3:AB3"/>
    <mergeCell ref="Y4:AB4"/>
    <mergeCell ref="A5:A7"/>
    <mergeCell ref="B5:B7"/>
    <mergeCell ref="D5:H5"/>
    <mergeCell ref="S5:W5"/>
    <mergeCell ref="X5:AB5"/>
    <mergeCell ref="O6:R6"/>
    <mergeCell ref="S6:S7"/>
    <mergeCell ref="T6:W6"/>
    <mergeCell ref="X6:X7"/>
    <mergeCell ref="Y6:AB6"/>
    <mergeCell ref="I5:M5"/>
    <mergeCell ref="B17:H17"/>
    <mergeCell ref="D6:D7"/>
    <mergeCell ref="E6:H6"/>
    <mergeCell ref="I6:I7"/>
    <mergeCell ref="J6:M6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J1" sqref="J1:M1"/>
    </sheetView>
  </sheetViews>
  <sheetFormatPr defaultRowHeight="15" x14ac:dyDescent="0.25"/>
  <cols>
    <col min="1" max="1" width="5.85546875" customWidth="1"/>
    <col min="2" max="2" width="14.28515625" customWidth="1"/>
    <col min="3" max="3" width="9.7109375" customWidth="1"/>
    <col min="4" max="4" width="8.7109375" customWidth="1"/>
    <col min="5" max="5" width="12.28515625" customWidth="1"/>
    <col min="6" max="6" width="11.7109375" customWidth="1"/>
    <col min="7" max="7" width="10.140625" customWidth="1"/>
    <col min="8" max="8" width="12" customWidth="1"/>
    <col min="9" max="9" width="8.28515625" customWidth="1"/>
    <col min="10" max="10" width="8.42578125" customWidth="1"/>
    <col min="11" max="11" width="9.85546875" customWidth="1"/>
    <col min="12" max="12" width="18.28515625" customWidth="1"/>
    <col min="13" max="13" width="13.140625" customWidth="1"/>
  </cols>
  <sheetData>
    <row r="1" spans="1:13" x14ac:dyDescent="0.25">
      <c r="J1" s="308" t="s">
        <v>540</v>
      </c>
      <c r="K1" s="308"/>
      <c r="L1" s="308"/>
      <c r="M1" s="308"/>
    </row>
    <row r="2" spans="1:13" x14ac:dyDescent="0.25">
      <c r="J2" s="308" t="s">
        <v>160</v>
      </c>
      <c r="K2" s="308"/>
      <c r="L2" s="308"/>
      <c r="M2" s="308"/>
    </row>
    <row r="3" spans="1:13" x14ac:dyDescent="0.25">
      <c r="A3" s="309" t="s">
        <v>161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</row>
    <row r="4" spans="1:13" x14ac:dyDescent="0.25">
      <c r="A4" s="310" t="s">
        <v>162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</row>
    <row r="5" spans="1:13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11" t="s">
        <v>163</v>
      </c>
      <c r="M5" s="311"/>
    </row>
    <row r="6" spans="1:13" x14ac:dyDescent="0.25">
      <c r="A6" s="304" t="s">
        <v>140</v>
      </c>
      <c r="B6" s="304" t="s">
        <v>164</v>
      </c>
      <c r="C6" s="304" t="s">
        <v>165</v>
      </c>
      <c r="D6" s="304" t="s">
        <v>166</v>
      </c>
      <c r="E6" s="304" t="s">
        <v>167</v>
      </c>
      <c r="F6" s="304" t="s">
        <v>168</v>
      </c>
      <c r="G6" s="304" t="s">
        <v>169</v>
      </c>
      <c r="H6" s="304"/>
      <c r="I6" s="304"/>
      <c r="J6" s="304"/>
      <c r="K6" s="304"/>
      <c r="L6" s="304" t="s">
        <v>170</v>
      </c>
      <c r="M6" s="304" t="s">
        <v>171</v>
      </c>
    </row>
    <row r="7" spans="1:13" x14ac:dyDescent="0.25">
      <c r="A7" s="304"/>
      <c r="B7" s="304"/>
      <c r="C7" s="304"/>
      <c r="D7" s="304"/>
      <c r="E7" s="304"/>
      <c r="F7" s="304"/>
      <c r="G7" s="304" t="s">
        <v>172</v>
      </c>
      <c r="H7" s="304" t="s">
        <v>173</v>
      </c>
      <c r="I7" s="304" t="s">
        <v>174</v>
      </c>
      <c r="J7" s="304"/>
      <c r="K7" s="304"/>
      <c r="L7" s="304"/>
      <c r="M7" s="304"/>
    </row>
    <row r="8" spans="1:13" ht="125.25" customHeight="1" x14ac:dyDescent="0.25">
      <c r="A8" s="304"/>
      <c r="B8" s="304"/>
      <c r="C8" s="304"/>
      <c r="D8" s="304"/>
      <c r="E8" s="304"/>
      <c r="F8" s="304"/>
      <c r="G8" s="304"/>
      <c r="H8" s="304"/>
      <c r="I8" s="33" t="s">
        <v>175</v>
      </c>
      <c r="J8" s="33" t="s">
        <v>176</v>
      </c>
      <c r="K8" s="33" t="s">
        <v>177</v>
      </c>
      <c r="L8" s="304"/>
      <c r="M8" s="304"/>
    </row>
    <row r="9" spans="1:13" ht="14.45" x14ac:dyDescent="0.55000000000000004">
      <c r="A9" s="34">
        <v>1</v>
      </c>
      <c r="B9" s="34">
        <v>2</v>
      </c>
      <c r="C9" s="34">
        <v>3</v>
      </c>
      <c r="D9" s="34">
        <v>4</v>
      </c>
      <c r="E9" s="34">
        <v>5</v>
      </c>
      <c r="F9" s="34">
        <v>6</v>
      </c>
      <c r="G9" s="34">
        <v>7</v>
      </c>
      <c r="H9" s="34">
        <v>8</v>
      </c>
      <c r="I9" s="34">
        <v>9</v>
      </c>
      <c r="J9" s="34">
        <v>10</v>
      </c>
      <c r="K9" s="34">
        <v>11</v>
      </c>
      <c r="L9" s="34">
        <v>12</v>
      </c>
      <c r="M9" s="34">
        <v>13</v>
      </c>
    </row>
    <row r="10" spans="1:13" ht="14.45" x14ac:dyDescent="0.55000000000000004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</row>
    <row r="11" spans="1:13" ht="14.45" x14ac:dyDescent="0.55000000000000004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</row>
    <row r="12" spans="1:13" ht="14.45" x14ac:dyDescent="0.55000000000000004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 ht="14.45" x14ac:dyDescent="0.55000000000000004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</row>
    <row r="14" spans="1:13" ht="14.45" x14ac:dyDescent="0.55000000000000004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 ht="14.45" x14ac:dyDescent="0.55000000000000004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</row>
    <row r="16" spans="1:13" ht="14.45" x14ac:dyDescent="0.55000000000000004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</row>
    <row r="17" spans="1:13" ht="14.45" x14ac:dyDescent="0.55000000000000004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ht="14.45" x14ac:dyDescent="0.55000000000000004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 ht="14.45" x14ac:dyDescent="0.5500000000000000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4.45" x14ac:dyDescent="0.55000000000000004">
      <c r="A20" s="31"/>
      <c r="B20" s="51"/>
      <c r="C20" s="31"/>
      <c r="D20" s="31"/>
      <c r="E20" s="31"/>
      <c r="F20" s="312"/>
      <c r="G20" s="312"/>
      <c r="H20" s="50"/>
      <c r="I20" s="31"/>
      <c r="J20" s="294"/>
      <c r="K20" s="294"/>
      <c r="L20" s="294"/>
      <c r="M20" s="31"/>
    </row>
    <row r="21" spans="1:13" x14ac:dyDescent="0.25">
      <c r="A21" s="31"/>
      <c r="B21" s="28" t="s">
        <v>158</v>
      </c>
      <c r="C21" s="31"/>
      <c r="D21" s="31"/>
      <c r="E21" s="31"/>
      <c r="F21" s="1" t="s">
        <v>159</v>
      </c>
      <c r="G21" s="1"/>
      <c r="H21" s="1"/>
      <c r="I21" s="31"/>
      <c r="J21" s="261" t="s">
        <v>136</v>
      </c>
      <c r="K21" s="261"/>
      <c r="L21" s="261"/>
      <c r="M21" s="31"/>
    </row>
    <row r="22" spans="1:13" ht="14.45" x14ac:dyDescent="0.5500000000000000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31"/>
      <c r="B23" s="32" t="s">
        <v>137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6" spans="1:13" x14ac:dyDescent="0.25">
      <c r="B26" s="30" t="s">
        <v>484</v>
      </c>
      <c r="J26" s="313" t="s">
        <v>485</v>
      </c>
      <c r="K26" s="313"/>
      <c r="L26" s="313"/>
    </row>
  </sheetData>
  <mergeCells count="21">
    <mergeCell ref="F20:G20"/>
    <mergeCell ref="J26:L26"/>
    <mergeCell ref="M6:M8"/>
    <mergeCell ref="G7:G8"/>
    <mergeCell ref="H7:H8"/>
    <mergeCell ref="I7:K7"/>
    <mergeCell ref="J20:L20"/>
    <mergeCell ref="J21:L21"/>
    <mergeCell ref="F6:F8"/>
    <mergeCell ref="C6:C8"/>
    <mergeCell ref="D6:D8"/>
    <mergeCell ref="G6:K6"/>
    <mergeCell ref="E6:E8"/>
    <mergeCell ref="J1:M1"/>
    <mergeCell ref="J2:M2"/>
    <mergeCell ref="A3:M3"/>
    <mergeCell ref="A4:M4"/>
    <mergeCell ref="L5:M5"/>
    <mergeCell ref="L6:L8"/>
    <mergeCell ref="A6:A8"/>
    <mergeCell ref="B6:B8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5" sqref="E5:E7"/>
    </sheetView>
  </sheetViews>
  <sheetFormatPr defaultRowHeight="15" x14ac:dyDescent="0.25"/>
  <cols>
    <col min="1" max="1" width="25" customWidth="1"/>
    <col min="5" max="5" width="9.5703125" customWidth="1"/>
    <col min="6" max="6" width="10.7109375" customWidth="1"/>
    <col min="7" max="7" width="9.85546875" customWidth="1"/>
    <col min="9" max="9" width="10.42578125" customWidth="1"/>
    <col min="10" max="10" width="10.5703125" customWidth="1"/>
    <col min="11" max="11" width="8.42578125" customWidth="1"/>
    <col min="13" max="13" width="10.5703125" customWidth="1"/>
  </cols>
  <sheetData>
    <row r="1" spans="1:13" x14ac:dyDescent="0.25">
      <c r="A1" s="35"/>
      <c r="B1" s="35"/>
      <c r="C1" s="35"/>
      <c r="D1" s="35"/>
      <c r="E1" s="35"/>
      <c r="F1" s="35"/>
      <c r="G1" s="35"/>
      <c r="H1" s="35"/>
      <c r="I1" s="314" t="s">
        <v>541</v>
      </c>
      <c r="J1" s="315"/>
      <c r="K1" s="315"/>
      <c r="L1" s="315"/>
      <c r="M1" s="315"/>
    </row>
    <row r="2" spans="1:13" x14ac:dyDescent="0.25">
      <c r="A2" s="35"/>
      <c r="B2" s="35"/>
      <c r="C2" s="35"/>
      <c r="D2" s="35"/>
      <c r="E2" s="35"/>
      <c r="F2" s="35"/>
      <c r="G2" s="35"/>
      <c r="H2" s="35"/>
      <c r="I2" s="35"/>
      <c r="J2" s="318" t="s">
        <v>178</v>
      </c>
      <c r="K2" s="318"/>
      <c r="L2" s="318"/>
      <c r="M2" s="318"/>
    </row>
    <row r="3" spans="1:13" ht="15.75" x14ac:dyDescent="0.25">
      <c r="A3" s="319" t="s">
        <v>179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1:13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 t="s">
        <v>180</v>
      </c>
    </row>
    <row r="5" spans="1:13" ht="45" customHeight="1" x14ac:dyDescent="0.25">
      <c r="A5" s="304" t="s">
        <v>181</v>
      </c>
      <c r="B5" s="304" t="s">
        <v>182</v>
      </c>
      <c r="C5" s="304"/>
      <c r="D5" s="304"/>
      <c r="E5" s="304" t="s">
        <v>183</v>
      </c>
      <c r="F5" s="304" t="s">
        <v>184</v>
      </c>
      <c r="G5" s="304"/>
      <c r="H5" s="304"/>
      <c r="I5" s="304"/>
      <c r="J5" s="304"/>
      <c r="K5" s="304" t="s">
        <v>185</v>
      </c>
      <c r="L5" s="304"/>
      <c r="M5" s="304"/>
    </row>
    <row r="6" spans="1:13" x14ac:dyDescent="0.25">
      <c r="A6" s="304"/>
      <c r="B6" s="304" t="s">
        <v>146</v>
      </c>
      <c r="C6" s="304" t="s">
        <v>174</v>
      </c>
      <c r="D6" s="304"/>
      <c r="E6" s="304"/>
      <c r="F6" s="304" t="s">
        <v>186</v>
      </c>
      <c r="G6" s="304" t="s">
        <v>187</v>
      </c>
      <c r="H6" s="304" t="s">
        <v>188</v>
      </c>
      <c r="I6" s="304" t="s">
        <v>189</v>
      </c>
      <c r="J6" s="304" t="s">
        <v>190</v>
      </c>
      <c r="K6" s="304" t="s">
        <v>146</v>
      </c>
      <c r="L6" s="304" t="s">
        <v>174</v>
      </c>
      <c r="M6" s="304"/>
    </row>
    <row r="7" spans="1:13" ht="47.25" customHeight="1" x14ac:dyDescent="0.25">
      <c r="A7" s="304"/>
      <c r="B7" s="304"/>
      <c r="C7" s="33" t="s">
        <v>191</v>
      </c>
      <c r="D7" s="33" t="s">
        <v>192</v>
      </c>
      <c r="E7" s="304"/>
      <c r="F7" s="304"/>
      <c r="G7" s="304"/>
      <c r="H7" s="304"/>
      <c r="I7" s="304"/>
      <c r="J7" s="304"/>
      <c r="K7" s="304"/>
      <c r="L7" s="33" t="s">
        <v>191</v>
      </c>
      <c r="M7" s="33" t="s">
        <v>192</v>
      </c>
    </row>
    <row r="8" spans="1:13" ht="14.45" x14ac:dyDescent="0.5500000000000000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</row>
    <row r="9" spans="1:13" ht="25.5" x14ac:dyDescent="0.25">
      <c r="A9" s="37" t="s">
        <v>193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ht="14.45" x14ac:dyDescent="0.55000000000000004">
      <c r="A10" s="37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ht="14.45" x14ac:dyDescent="0.55000000000000004">
      <c r="A11" s="37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 ht="39.75" customHeight="1" x14ac:dyDescent="0.25">
      <c r="A12" s="37" t="s">
        <v>194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14.45" x14ac:dyDescent="0.55000000000000004">
      <c r="A13" s="37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ht="14.45" x14ac:dyDescent="0.55000000000000004">
      <c r="A14" s="37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ht="25.5" x14ac:dyDescent="0.25">
      <c r="A15" s="37" t="s">
        <v>195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  <row r="16" spans="1:13" ht="14.45" x14ac:dyDescent="0.55000000000000004">
      <c r="A16" s="37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4.45" x14ac:dyDescent="0.55000000000000004">
      <c r="A17" s="37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x14ac:dyDescent="0.25">
      <c r="A18" s="37" t="s">
        <v>146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14.45" x14ac:dyDescent="0.5500000000000000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4.45" x14ac:dyDescent="0.55000000000000004">
      <c r="A20" s="25" t="s">
        <v>134</v>
      </c>
      <c r="B20" s="31"/>
      <c r="C20" s="31"/>
      <c r="D20" s="316" t="s">
        <v>157</v>
      </c>
      <c r="E20" s="316"/>
      <c r="F20" s="316"/>
      <c r="G20" s="31"/>
      <c r="H20" s="31"/>
      <c r="I20" s="294"/>
      <c r="J20" s="294"/>
      <c r="K20" s="294"/>
      <c r="L20" s="31"/>
      <c r="M20" s="31"/>
    </row>
    <row r="21" spans="1:13" x14ac:dyDescent="0.25">
      <c r="A21" s="28" t="s">
        <v>158</v>
      </c>
      <c r="B21" s="31"/>
      <c r="C21" s="31"/>
      <c r="D21" s="317" t="s">
        <v>159</v>
      </c>
      <c r="E21" s="317"/>
      <c r="F21" s="317"/>
      <c r="G21" s="31"/>
      <c r="H21" s="31"/>
      <c r="I21" s="261" t="s">
        <v>136</v>
      </c>
      <c r="J21" s="261"/>
      <c r="K21" s="261"/>
      <c r="L21" s="31"/>
      <c r="M21" s="31"/>
    </row>
    <row r="22" spans="1:13" ht="14.45" x14ac:dyDescent="0.5500000000000000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5">
      <c r="A23" s="32" t="s">
        <v>137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6" spans="1:13" ht="30" x14ac:dyDescent="0.25">
      <c r="A26" s="160" t="s">
        <v>484</v>
      </c>
      <c r="I26" s="313" t="s">
        <v>485</v>
      </c>
      <c r="J26" s="313"/>
      <c r="K26" s="313"/>
    </row>
  </sheetData>
  <mergeCells count="22">
    <mergeCell ref="I1:M1"/>
    <mergeCell ref="I26:K26"/>
    <mergeCell ref="F5:J5"/>
    <mergeCell ref="K5:M5"/>
    <mergeCell ref="B6:B7"/>
    <mergeCell ref="C6:D6"/>
    <mergeCell ref="L6:M6"/>
    <mergeCell ref="K6:K7"/>
    <mergeCell ref="D20:F20"/>
    <mergeCell ref="I20:K20"/>
    <mergeCell ref="D21:F21"/>
    <mergeCell ref="J2:M2"/>
    <mergeCell ref="A3:M3"/>
    <mergeCell ref="A5:A7"/>
    <mergeCell ref="B5:D5"/>
    <mergeCell ref="E5:E7"/>
    <mergeCell ref="I21:K21"/>
    <mergeCell ref="F6:F7"/>
    <mergeCell ref="G6:G7"/>
    <mergeCell ref="H6:H7"/>
    <mergeCell ref="I6:I7"/>
    <mergeCell ref="J6:J7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J11" sqref="J11"/>
    </sheetView>
  </sheetViews>
  <sheetFormatPr defaultRowHeight="15" x14ac:dyDescent="0.25"/>
  <cols>
    <col min="1" max="1" width="5.42578125" customWidth="1"/>
    <col min="2" max="2" width="44.5703125" customWidth="1"/>
    <col min="3" max="3" width="7.85546875" customWidth="1"/>
    <col min="4" max="4" width="10.85546875" customWidth="1"/>
    <col min="5" max="5" width="8.140625" customWidth="1"/>
    <col min="6" max="6" width="10.7109375" customWidth="1"/>
    <col min="7" max="7" width="9.5703125" customWidth="1"/>
    <col min="8" max="8" width="9.85546875" customWidth="1"/>
    <col min="9" max="10" width="6.85546875" customWidth="1"/>
    <col min="11" max="11" width="7.28515625" customWidth="1"/>
    <col min="12" max="12" width="7.5703125" customWidth="1"/>
  </cols>
  <sheetData>
    <row r="1" spans="1:15" x14ac:dyDescent="0.25">
      <c r="G1" s="314" t="s">
        <v>542</v>
      </c>
      <c r="H1" s="315"/>
      <c r="I1" s="315"/>
      <c r="J1" s="315"/>
      <c r="K1" s="315"/>
      <c r="L1" s="315"/>
      <c r="M1" s="35"/>
      <c r="N1" s="35"/>
      <c r="O1" s="35"/>
    </row>
    <row r="2" spans="1:15" x14ac:dyDescent="0.25">
      <c r="A2" s="309" t="s">
        <v>486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8"/>
      <c r="N2" s="38"/>
      <c r="O2" s="38"/>
    </row>
    <row r="3" spans="1:15" x14ac:dyDescent="0.25">
      <c r="A3" s="325" t="s">
        <v>525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8"/>
      <c r="N3" s="38"/>
      <c r="O3" s="38"/>
    </row>
    <row r="4" spans="1:15" ht="40.5" customHeight="1" x14ac:dyDescent="0.25">
      <c r="A4" s="326" t="s">
        <v>140</v>
      </c>
      <c r="B4" s="326" t="s">
        <v>196</v>
      </c>
      <c r="C4" s="327" t="s">
        <v>383</v>
      </c>
      <c r="D4" s="327"/>
      <c r="E4" s="326" t="s">
        <v>384</v>
      </c>
      <c r="F4" s="326"/>
      <c r="G4" s="326" t="s">
        <v>197</v>
      </c>
      <c r="H4" s="326"/>
      <c r="I4" s="326" t="s">
        <v>198</v>
      </c>
      <c r="J4" s="326"/>
      <c r="K4" s="326"/>
      <c r="L4" s="326"/>
      <c r="M4" s="39"/>
      <c r="N4" s="39"/>
      <c r="O4" s="39"/>
    </row>
    <row r="5" spans="1:15" ht="38.25" x14ac:dyDescent="0.25">
      <c r="A5" s="326"/>
      <c r="B5" s="326"/>
      <c r="C5" s="52" t="s">
        <v>199</v>
      </c>
      <c r="D5" s="52" t="s">
        <v>200</v>
      </c>
      <c r="E5" s="52" t="s">
        <v>199</v>
      </c>
      <c r="F5" s="52" t="s">
        <v>200</v>
      </c>
      <c r="G5" s="52" t="s">
        <v>199</v>
      </c>
      <c r="H5" s="52" t="s">
        <v>200</v>
      </c>
      <c r="I5" s="33" t="s">
        <v>149</v>
      </c>
      <c r="J5" s="33" t="s">
        <v>150</v>
      </c>
      <c r="K5" s="33" t="s">
        <v>151</v>
      </c>
      <c r="L5" s="33" t="s">
        <v>152</v>
      </c>
      <c r="M5" s="39"/>
      <c r="N5" s="39"/>
      <c r="O5" s="39"/>
    </row>
    <row r="6" spans="1:15" x14ac:dyDescent="0.25">
      <c r="A6" s="33">
        <v>1</v>
      </c>
      <c r="B6" s="92" t="s">
        <v>201</v>
      </c>
      <c r="C6" s="53"/>
      <c r="D6" s="53"/>
      <c r="E6" s="53"/>
      <c r="F6" s="53"/>
      <c r="G6" s="53">
        <v>77</v>
      </c>
      <c r="H6" s="53"/>
      <c r="I6" s="54"/>
      <c r="J6" s="54"/>
      <c r="K6" s="54"/>
      <c r="L6" s="54"/>
      <c r="M6" s="39"/>
      <c r="N6" s="39"/>
      <c r="O6" s="39"/>
    </row>
    <row r="7" spans="1:15" ht="25.5" x14ac:dyDescent="0.25">
      <c r="A7" s="33">
        <v>2</v>
      </c>
      <c r="B7" s="92" t="s">
        <v>202</v>
      </c>
      <c r="C7" s="53"/>
      <c r="D7" s="53"/>
      <c r="E7" s="53"/>
      <c r="F7" s="53"/>
      <c r="G7" s="53"/>
      <c r="H7" s="53"/>
      <c r="I7" s="54"/>
      <c r="J7" s="54"/>
      <c r="K7" s="54"/>
      <c r="L7" s="54"/>
      <c r="M7" s="40"/>
      <c r="N7" s="40"/>
      <c r="O7" s="40"/>
    </row>
    <row r="8" spans="1:15" x14ac:dyDescent="0.25">
      <c r="A8" s="33">
        <v>3</v>
      </c>
      <c r="B8" s="92" t="s">
        <v>203</v>
      </c>
      <c r="C8" s="53"/>
      <c r="D8" s="53"/>
      <c r="E8" s="53"/>
      <c r="F8" s="53"/>
      <c r="G8" s="259">
        <v>22</v>
      </c>
      <c r="H8" s="53"/>
      <c r="I8" s="54"/>
      <c r="J8" s="54"/>
      <c r="K8" s="54"/>
      <c r="L8" s="54"/>
      <c r="M8" s="40"/>
      <c r="N8" s="40"/>
      <c r="O8" s="40"/>
    </row>
    <row r="9" spans="1:15" x14ac:dyDescent="0.25">
      <c r="A9" s="33">
        <v>4</v>
      </c>
      <c r="B9" s="92" t="s">
        <v>204</v>
      </c>
      <c r="C9" s="53"/>
      <c r="D9" s="53"/>
      <c r="E9" s="53"/>
      <c r="F9" s="53"/>
      <c r="G9" s="53"/>
      <c r="H9" s="53"/>
      <c r="I9" s="54"/>
      <c r="J9" s="54"/>
      <c r="K9" s="54"/>
      <c r="L9" s="54"/>
      <c r="M9" s="40"/>
      <c r="N9" s="40"/>
      <c r="O9" s="40"/>
    </row>
    <row r="10" spans="1:15" ht="25.5" x14ac:dyDescent="0.25">
      <c r="A10" s="55">
        <v>5</v>
      </c>
      <c r="B10" s="56" t="s">
        <v>205</v>
      </c>
      <c r="C10" s="57"/>
      <c r="D10" s="57"/>
      <c r="E10" s="57"/>
      <c r="F10" s="57"/>
      <c r="G10" s="57">
        <f>G11+G12</f>
        <v>20411.400000000001</v>
      </c>
      <c r="H10" s="57">
        <f>H11+H12</f>
        <v>3052.5</v>
      </c>
      <c r="I10" s="58"/>
      <c r="J10" s="58"/>
      <c r="K10" s="58"/>
      <c r="L10" s="58"/>
      <c r="M10" s="39"/>
      <c r="N10" s="39"/>
      <c r="O10" s="39"/>
    </row>
    <row r="11" spans="1:15" x14ac:dyDescent="0.25">
      <c r="A11" s="33" t="s">
        <v>206</v>
      </c>
      <c r="B11" s="59" t="s">
        <v>207</v>
      </c>
      <c r="C11" s="53"/>
      <c r="D11" s="53"/>
      <c r="E11" s="53"/>
      <c r="F11" s="53"/>
      <c r="G11" s="53">
        <v>15226.5</v>
      </c>
      <c r="H11" s="53">
        <v>2370.8000000000002</v>
      </c>
      <c r="I11" s="54"/>
      <c r="J11" s="54"/>
      <c r="K11" s="54"/>
      <c r="L11" s="54"/>
      <c r="M11" s="39"/>
      <c r="N11" s="39"/>
      <c r="O11" s="39"/>
    </row>
    <row r="12" spans="1:15" x14ac:dyDescent="0.25">
      <c r="A12" s="33" t="s">
        <v>208</v>
      </c>
      <c r="B12" s="59" t="s">
        <v>209</v>
      </c>
      <c r="C12" s="53"/>
      <c r="D12" s="53"/>
      <c r="E12" s="53"/>
      <c r="F12" s="53"/>
      <c r="G12" s="53">
        <f>G13+G14+G16</f>
        <v>5184.9000000000005</v>
      </c>
      <c r="H12" s="53">
        <f>H13+H14+H16</f>
        <v>681.69999999999993</v>
      </c>
      <c r="I12" s="54"/>
      <c r="J12" s="54"/>
      <c r="K12" s="54"/>
      <c r="L12" s="54"/>
      <c r="M12" s="39"/>
      <c r="N12" s="39"/>
      <c r="O12" s="39"/>
    </row>
    <row r="13" spans="1:15" x14ac:dyDescent="0.25">
      <c r="A13" s="33" t="s">
        <v>210</v>
      </c>
      <c r="B13" s="59" t="s">
        <v>211</v>
      </c>
      <c r="C13" s="53"/>
      <c r="D13" s="53"/>
      <c r="E13" s="53"/>
      <c r="F13" s="53"/>
      <c r="G13" s="53">
        <v>1977</v>
      </c>
      <c r="H13" s="53">
        <v>200.5</v>
      </c>
      <c r="I13" s="54"/>
      <c r="J13" s="54"/>
      <c r="K13" s="54"/>
      <c r="L13" s="54"/>
      <c r="M13" s="39"/>
      <c r="N13" s="39"/>
      <c r="O13" s="39"/>
    </row>
    <row r="14" spans="1:15" x14ac:dyDescent="0.25">
      <c r="A14" s="33" t="s">
        <v>212</v>
      </c>
      <c r="B14" s="59" t="s">
        <v>213</v>
      </c>
      <c r="C14" s="53"/>
      <c r="D14" s="53"/>
      <c r="E14" s="53"/>
      <c r="F14" s="53"/>
      <c r="G14" s="204">
        <v>3149.6</v>
      </c>
      <c r="H14" s="53">
        <v>422.9</v>
      </c>
      <c r="I14" s="54"/>
      <c r="J14" s="54"/>
      <c r="K14" s="54"/>
      <c r="L14" s="54"/>
      <c r="M14" s="40"/>
      <c r="N14" s="40"/>
      <c r="O14" s="40"/>
    </row>
    <row r="15" spans="1:15" x14ac:dyDescent="0.25">
      <c r="A15" s="33" t="s">
        <v>214</v>
      </c>
      <c r="B15" s="59" t="s">
        <v>215</v>
      </c>
      <c r="C15" s="53"/>
      <c r="D15" s="53"/>
      <c r="E15" s="53"/>
      <c r="F15" s="53"/>
      <c r="G15" s="53"/>
      <c r="H15" s="53"/>
      <c r="I15" s="54"/>
      <c r="J15" s="54"/>
      <c r="K15" s="54"/>
      <c r="L15" s="54"/>
      <c r="M15" s="40"/>
      <c r="N15" s="40"/>
      <c r="O15" s="40"/>
    </row>
    <row r="16" spans="1:15" x14ac:dyDescent="0.25">
      <c r="A16" s="33" t="s">
        <v>216</v>
      </c>
      <c r="B16" s="59" t="s">
        <v>217</v>
      </c>
      <c r="C16" s="53"/>
      <c r="D16" s="53"/>
      <c r="E16" s="53"/>
      <c r="F16" s="53"/>
      <c r="G16" s="53">
        <v>58.3</v>
      </c>
      <c r="H16" s="53">
        <v>58.3</v>
      </c>
      <c r="I16" s="54"/>
      <c r="J16" s="54"/>
      <c r="K16" s="54"/>
      <c r="L16" s="54"/>
      <c r="M16" s="40"/>
      <c r="N16" s="40"/>
      <c r="O16" s="40"/>
    </row>
    <row r="17" spans="1:15" x14ac:dyDescent="0.25">
      <c r="A17" s="33" t="s">
        <v>218</v>
      </c>
      <c r="B17" s="59" t="s">
        <v>219</v>
      </c>
      <c r="C17" s="53"/>
      <c r="D17" s="53"/>
      <c r="E17" s="53"/>
      <c r="F17" s="53"/>
      <c r="G17" s="53"/>
      <c r="H17" s="53"/>
      <c r="I17" s="54"/>
      <c r="J17" s="54"/>
      <c r="K17" s="54"/>
      <c r="L17" s="54"/>
      <c r="M17" s="39"/>
      <c r="N17" s="39"/>
      <c r="O17" s="39"/>
    </row>
    <row r="18" spans="1:15" ht="27.75" customHeight="1" x14ac:dyDescent="0.25">
      <c r="A18" s="33" t="s">
        <v>220</v>
      </c>
      <c r="B18" s="59" t="s">
        <v>221</v>
      </c>
      <c r="C18" s="53"/>
      <c r="D18" s="53"/>
      <c r="E18" s="53"/>
      <c r="F18" s="53"/>
      <c r="G18" s="53"/>
      <c r="H18" s="53"/>
      <c r="I18" s="54"/>
      <c r="J18" s="54"/>
      <c r="K18" s="54"/>
      <c r="L18" s="54"/>
      <c r="M18" s="39"/>
      <c r="N18" s="39"/>
      <c r="O18" s="39"/>
    </row>
    <row r="19" spans="1:15" ht="16.5" customHeight="1" x14ac:dyDescent="0.25">
      <c r="A19" s="33">
        <v>6</v>
      </c>
      <c r="B19" s="59" t="s">
        <v>222</v>
      </c>
      <c r="C19" s="53"/>
      <c r="D19" s="53"/>
      <c r="E19" s="53"/>
      <c r="F19" s="53"/>
      <c r="G19" s="53"/>
      <c r="H19" s="53"/>
      <c r="I19" s="54"/>
      <c r="J19" s="54"/>
      <c r="K19" s="54"/>
      <c r="L19" s="54"/>
      <c r="M19" s="39"/>
      <c r="N19" s="39"/>
      <c r="O19" s="39"/>
    </row>
    <row r="20" spans="1:15" ht="40.5" customHeight="1" x14ac:dyDescent="0.25">
      <c r="A20" s="33">
        <v>7</v>
      </c>
      <c r="B20" s="92" t="s">
        <v>223</v>
      </c>
      <c r="C20" s="53"/>
      <c r="D20" s="53"/>
      <c r="E20" s="53"/>
      <c r="F20" s="53"/>
      <c r="G20" s="53"/>
      <c r="H20" s="53"/>
      <c r="I20" s="54"/>
      <c r="J20" s="54"/>
      <c r="K20" s="54"/>
      <c r="L20" s="54"/>
      <c r="M20" s="39"/>
      <c r="N20" s="39"/>
      <c r="O20" s="39"/>
    </row>
    <row r="21" spans="1:15" ht="25.5" x14ac:dyDescent="0.25">
      <c r="A21" s="33">
        <v>8</v>
      </c>
      <c r="B21" s="92" t="s">
        <v>224</v>
      </c>
      <c r="C21" s="53"/>
      <c r="D21" s="53"/>
      <c r="E21" s="60"/>
      <c r="F21" s="53"/>
      <c r="G21" s="60"/>
      <c r="H21" s="53"/>
      <c r="I21" s="54"/>
      <c r="J21" s="54"/>
      <c r="K21" s="54"/>
      <c r="L21" s="54"/>
      <c r="M21" s="40"/>
      <c r="N21" s="40"/>
      <c r="O21" s="40"/>
    </row>
    <row r="22" spans="1:15" x14ac:dyDescent="0.25">
      <c r="A22" s="55">
        <v>9</v>
      </c>
      <c r="B22" s="56" t="s">
        <v>225</v>
      </c>
      <c r="C22" s="57"/>
      <c r="D22" s="57"/>
      <c r="E22" s="57"/>
      <c r="F22" s="57"/>
      <c r="G22" s="57"/>
      <c r="H22" s="57"/>
      <c r="I22" s="58"/>
      <c r="J22" s="58"/>
      <c r="K22" s="58"/>
      <c r="L22" s="58"/>
      <c r="M22" s="40"/>
      <c r="N22" s="40"/>
      <c r="O22" s="40"/>
    </row>
    <row r="23" spans="1:15" ht="27" customHeight="1" x14ac:dyDescent="0.25">
      <c r="A23" s="323" t="s">
        <v>226</v>
      </c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100"/>
      <c r="N23" s="100"/>
      <c r="O23" s="100"/>
    </row>
    <row r="24" spans="1:15" ht="14.45" x14ac:dyDescent="0.55000000000000004">
      <c r="B24" s="61"/>
      <c r="C24" s="25"/>
      <c r="E24" s="312"/>
      <c r="F24" s="312"/>
      <c r="G24" s="50"/>
      <c r="H24" s="321"/>
      <c r="I24" s="321"/>
      <c r="J24" s="321"/>
      <c r="K24" s="261"/>
      <c r="L24" s="261"/>
      <c r="M24" s="261"/>
    </row>
    <row r="25" spans="1:15" x14ac:dyDescent="0.25">
      <c r="B25" s="28" t="s">
        <v>158</v>
      </c>
      <c r="C25" s="28"/>
      <c r="E25" s="317" t="s">
        <v>159</v>
      </c>
      <c r="F25" s="317"/>
      <c r="G25" s="317"/>
      <c r="H25" s="261" t="s">
        <v>136</v>
      </c>
      <c r="I25" s="261"/>
      <c r="J25" s="261"/>
      <c r="K25" s="261"/>
      <c r="L25" s="261"/>
      <c r="M25" s="261"/>
    </row>
    <row r="26" spans="1:15" ht="14.45" hidden="1" x14ac:dyDescent="0.55000000000000004"/>
    <row r="27" spans="1:15" ht="14.25" customHeight="1" x14ac:dyDescent="0.25">
      <c r="A27" s="322" t="s">
        <v>137</v>
      </c>
      <c r="B27" s="322"/>
    </row>
    <row r="28" spans="1:15" ht="14.45" hidden="1" x14ac:dyDescent="0.55000000000000004"/>
    <row r="29" spans="1:15" x14ac:dyDescent="0.25">
      <c r="A29" s="320" t="s">
        <v>338</v>
      </c>
      <c r="B29" s="320"/>
      <c r="C29" s="320"/>
      <c r="D29" s="320"/>
      <c r="E29" s="320"/>
      <c r="F29" s="320"/>
      <c r="G29" s="320"/>
      <c r="H29" s="320"/>
      <c r="I29" s="320"/>
      <c r="J29" s="320"/>
    </row>
    <row r="31" spans="1:15" x14ac:dyDescent="0.25">
      <c r="A31" s="324" t="s">
        <v>484</v>
      </c>
      <c r="B31" s="324"/>
      <c r="I31" s="313" t="s">
        <v>485</v>
      </c>
      <c r="J31" s="313"/>
      <c r="K31" s="313"/>
      <c r="L31" s="313"/>
    </row>
  </sheetData>
  <mergeCells count="20">
    <mergeCell ref="A31:B31"/>
    <mergeCell ref="I31:L31"/>
    <mergeCell ref="A3:L3"/>
    <mergeCell ref="A4:A5"/>
    <mergeCell ref="B4:B5"/>
    <mergeCell ref="C4:D4"/>
    <mergeCell ref="E4:F4"/>
    <mergeCell ref="G4:H4"/>
    <mergeCell ref="I4:L4"/>
    <mergeCell ref="G1:L1"/>
    <mergeCell ref="A29:J29"/>
    <mergeCell ref="E24:F24"/>
    <mergeCell ref="H25:J25"/>
    <mergeCell ref="H24:J24"/>
    <mergeCell ref="A27:B27"/>
    <mergeCell ref="K24:M24"/>
    <mergeCell ref="E25:G25"/>
    <mergeCell ref="K25:M25"/>
    <mergeCell ref="A2:L2"/>
    <mergeCell ref="A23:L23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1" sqref="D1:F1"/>
    </sheetView>
  </sheetViews>
  <sheetFormatPr defaultRowHeight="15" x14ac:dyDescent="0.25"/>
  <cols>
    <col min="1" max="1" width="46" customWidth="1"/>
    <col min="2" max="2" width="14.5703125" customWidth="1"/>
    <col min="3" max="3" width="21" customWidth="1"/>
    <col min="4" max="4" width="16.85546875" customWidth="1"/>
    <col min="5" max="5" width="17.7109375" customWidth="1"/>
    <col min="6" max="6" width="27.140625" customWidth="1"/>
  </cols>
  <sheetData>
    <row r="1" spans="1:6" x14ac:dyDescent="0.25">
      <c r="D1" s="328" t="s">
        <v>543</v>
      </c>
      <c r="E1" s="318"/>
      <c r="F1" s="318"/>
    </row>
    <row r="2" spans="1:6" x14ac:dyDescent="0.25">
      <c r="D2" s="329" t="s">
        <v>227</v>
      </c>
      <c r="E2" s="329"/>
      <c r="F2" s="329"/>
    </row>
    <row r="3" spans="1:6" ht="15.4" x14ac:dyDescent="0.55000000000000004">
      <c r="A3" s="41"/>
      <c r="B3" s="41"/>
      <c r="C3" s="41"/>
      <c r="D3" s="41"/>
      <c r="E3" s="41"/>
      <c r="F3" s="41"/>
    </row>
    <row r="4" spans="1:6" ht="15.75" x14ac:dyDescent="0.25">
      <c r="A4" s="319" t="s">
        <v>228</v>
      </c>
      <c r="B4" s="319"/>
      <c r="C4" s="319"/>
      <c r="D4" s="319"/>
      <c r="E4" s="319"/>
      <c r="F4" s="319"/>
    </row>
    <row r="5" spans="1:6" ht="15.4" x14ac:dyDescent="0.55000000000000004">
      <c r="A5" s="319"/>
      <c r="B5" s="319"/>
      <c r="C5" s="319"/>
      <c r="D5" s="319"/>
      <c r="E5" s="319"/>
      <c r="F5" s="319"/>
    </row>
    <row r="6" spans="1:6" ht="15.4" x14ac:dyDescent="0.55000000000000004">
      <c r="A6" s="77"/>
      <c r="B6" s="77"/>
      <c r="C6" s="77"/>
      <c r="D6" s="77"/>
      <c r="E6" s="77"/>
      <c r="F6" s="78"/>
    </row>
    <row r="7" spans="1:6" ht="38.25" x14ac:dyDescent="0.25">
      <c r="A7" s="52" t="s">
        <v>229</v>
      </c>
      <c r="B7" s="52" t="s">
        <v>230</v>
      </c>
      <c r="C7" s="244" t="s">
        <v>531</v>
      </c>
      <c r="D7" s="52" t="s">
        <v>231</v>
      </c>
      <c r="E7" s="244" t="s">
        <v>532</v>
      </c>
      <c r="F7" s="52" t="s">
        <v>232</v>
      </c>
    </row>
    <row r="8" spans="1:6" x14ac:dyDescent="0.25">
      <c r="A8" s="62" t="s">
        <v>233</v>
      </c>
      <c r="B8" s="62"/>
      <c r="C8" s="57"/>
      <c r="D8" s="57"/>
      <c r="E8" s="57"/>
      <c r="F8" s="62"/>
    </row>
    <row r="9" spans="1:6" x14ac:dyDescent="0.25">
      <c r="A9" s="52" t="s">
        <v>234</v>
      </c>
      <c r="B9" s="52"/>
      <c r="C9" s="53"/>
      <c r="D9" s="53"/>
      <c r="E9" s="53"/>
      <c r="F9" s="52"/>
    </row>
    <row r="10" spans="1:6" x14ac:dyDescent="0.25">
      <c r="A10" s="62" t="s">
        <v>235</v>
      </c>
      <c r="B10" s="62" t="s">
        <v>490</v>
      </c>
      <c r="C10" s="57">
        <v>1062.0999999999999</v>
      </c>
      <c r="D10" s="57">
        <v>204.3</v>
      </c>
      <c r="E10" s="57">
        <f>C10-D10</f>
        <v>857.8</v>
      </c>
      <c r="F10" s="62" t="s">
        <v>491</v>
      </c>
    </row>
    <row r="11" spans="1:6" x14ac:dyDescent="0.25">
      <c r="A11" s="52" t="s">
        <v>234</v>
      </c>
      <c r="B11" s="52"/>
      <c r="C11" s="53"/>
      <c r="D11" s="53"/>
      <c r="E11" s="57"/>
      <c r="F11" s="52"/>
    </row>
    <row r="12" spans="1:6" x14ac:dyDescent="0.25">
      <c r="A12" s="62" t="s">
        <v>236</v>
      </c>
      <c r="B12" s="62" t="s">
        <v>490</v>
      </c>
      <c r="C12" s="57">
        <v>1278.5999999999999</v>
      </c>
      <c r="D12" s="57">
        <v>821.4</v>
      </c>
      <c r="E12" s="57">
        <f t="shared" ref="E12:E18" si="0">C12-D12</f>
        <v>457.19999999999993</v>
      </c>
      <c r="F12" s="62" t="s">
        <v>491</v>
      </c>
    </row>
    <row r="13" spans="1:6" x14ac:dyDescent="0.25">
      <c r="A13" s="52" t="s">
        <v>234</v>
      </c>
      <c r="B13" s="52"/>
      <c r="C13" s="53"/>
      <c r="D13" s="53"/>
      <c r="E13" s="57"/>
      <c r="F13" s="52"/>
    </row>
    <row r="14" spans="1:6" x14ac:dyDescent="0.25">
      <c r="A14" s="62" t="s">
        <v>237</v>
      </c>
      <c r="B14" s="62" t="s">
        <v>490</v>
      </c>
      <c r="C14" s="57">
        <v>10739.8</v>
      </c>
      <c r="D14" s="57">
        <v>7246.2</v>
      </c>
      <c r="E14" s="57">
        <f t="shared" si="0"/>
        <v>3493.5999999999995</v>
      </c>
      <c r="F14" s="62" t="s">
        <v>491</v>
      </c>
    </row>
    <row r="15" spans="1:6" x14ac:dyDescent="0.25">
      <c r="A15" s="52" t="s">
        <v>234</v>
      </c>
      <c r="B15" s="52"/>
      <c r="C15" s="53"/>
      <c r="D15" s="53"/>
      <c r="E15" s="57"/>
      <c r="F15" s="52"/>
    </row>
    <row r="16" spans="1:6" x14ac:dyDescent="0.25">
      <c r="A16" s="62" t="s">
        <v>238</v>
      </c>
      <c r="B16" s="62" t="s">
        <v>490</v>
      </c>
      <c r="C16" s="57">
        <v>1097.7</v>
      </c>
      <c r="D16" s="57">
        <v>251.1</v>
      </c>
      <c r="E16" s="57">
        <f t="shared" si="0"/>
        <v>846.6</v>
      </c>
      <c r="F16" s="62" t="s">
        <v>491</v>
      </c>
    </row>
    <row r="17" spans="1:6" x14ac:dyDescent="0.25">
      <c r="A17" s="52" t="s">
        <v>234</v>
      </c>
      <c r="B17" s="52"/>
      <c r="C17" s="53"/>
      <c r="D17" s="53"/>
      <c r="E17" s="57"/>
      <c r="F17" s="52"/>
    </row>
    <row r="18" spans="1:6" x14ac:dyDescent="0.25">
      <c r="A18" s="62" t="s">
        <v>239</v>
      </c>
      <c r="B18" s="62" t="s">
        <v>490</v>
      </c>
      <c r="C18" s="57">
        <v>654.70000000000005</v>
      </c>
      <c r="D18" s="57">
        <v>181.6</v>
      </c>
      <c r="E18" s="57">
        <f t="shared" si="0"/>
        <v>473.1</v>
      </c>
      <c r="F18" s="62" t="s">
        <v>491</v>
      </c>
    </row>
    <row r="19" spans="1:6" x14ac:dyDescent="0.25">
      <c r="A19" s="52" t="s">
        <v>234</v>
      </c>
      <c r="B19" s="52"/>
      <c r="C19" s="53"/>
      <c r="D19" s="53"/>
      <c r="E19" s="53"/>
      <c r="F19" s="52"/>
    </row>
    <row r="20" spans="1:6" x14ac:dyDescent="0.25">
      <c r="A20" s="62" t="s">
        <v>240</v>
      </c>
      <c r="B20" s="62"/>
      <c r="C20" s="57">
        <f>C10+C12+C14+C16+C18</f>
        <v>14832.900000000001</v>
      </c>
      <c r="D20" s="57">
        <f>D10+D12+D14+D16+D18</f>
        <v>8704.6</v>
      </c>
      <c r="E20" s="57">
        <f>E10+E12+E14+E16+E18</f>
        <v>6128.3</v>
      </c>
      <c r="F20" s="62" t="s">
        <v>491</v>
      </c>
    </row>
    <row r="22" spans="1:6" ht="14.45" x14ac:dyDescent="0.55000000000000004">
      <c r="A22" s="51"/>
      <c r="B22" s="50"/>
      <c r="C22" s="63"/>
      <c r="D22" s="50"/>
      <c r="E22" s="294"/>
      <c r="F22" s="294"/>
    </row>
    <row r="23" spans="1:6" x14ac:dyDescent="0.25">
      <c r="A23" s="2" t="s">
        <v>158</v>
      </c>
      <c r="B23" s="1"/>
      <c r="C23" s="1" t="s">
        <v>159</v>
      </c>
      <c r="D23" s="1"/>
      <c r="E23" s="261" t="s">
        <v>136</v>
      </c>
      <c r="F23" s="261"/>
    </row>
    <row r="25" spans="1:6" x14ac:dyDescent="0.25">
      <c r="A25" s="35" t="s">
        <v>137</v>
      </c>
    </row>
    <row r="28" spans="1:6" x14ac:dyDescent="0.25">
      <c r="A28" s="30" t="s">
        <v>484</v>
      </c>
      <c r="F28" s="30" t="s">
        <v>485</v>
      </c>
    </row>
  </sheetData>
  <mergeCells count="6">
    <mergeCell ref="E23:F23"/>
    <mergeCell ref="D1:F1"/>
    <mergeCell ref="D2:F2"/>
    <mergeCell ref="A4:F4"/>
    <mergeCell ref="A5:F5"/>
    <mergeCell ref="E22:F22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115" zoomScaleNormal="115" workbookViewId="0">
      <selection activeCell="I4" sqref="I4"/>
    </sheetView>
  </sheetViews>
  <sheetFormatPr defaultRowHeight="15" x14ac:dyDescent="0.25"/>
  <cols>
    <col min="1" max="1" width="7.140625" customWidth="1"/>
    <col min="2" max="2" width="17.85546875" customWidth="1"/>
    <col min="3" max="3" width="12.85546875" customWidth="1"/>
    <col min="4" max="4" width="14.85546875" customWidth="1"/>
    <col min="5" max="5" width="13.85546875" customWidth="1"/>
    <col min="6" max="6" width="13.5703125" customWidth="1"/>
    <col min="7" max="7" width="12.42578125" customWidth="1"/>
    <col min="8" max="8" width="13.85546875" customWidth="1"/>
    <col min="9" max="9" width="15" customWidth="1"/>
    <col min="10" max="10" width="13.85546875" customWidth="1"/>
    <col min="11" max="11" width="12.5703125" customWidth="1"/>
    <col min="14" max="15" width="11.140625" customWidth="1"/>
  </cols>
  <sheetData>
    <row r="1" spans="1:10" x14ac:dyDescent="0.25">
      <c r="G1" s="328" t="s">
        <v>537</v>
      </c>
      <c r="H1" s="318"/>
      <c r="I1" s="318"/>
    </row>
    <row r="2" spans="1:10" ht="14.45" x14ac:dyDescent="0.55000000000000004">
      <c r="G2" s="329"/>
      <c r="H2" s="329"/>
      <c r="I2" s="329"/>
    </row>
    <row r="3" spans="1:10" ht="18.75" x14ac:dyDescent="0.3">
      <c r="A3" s="333" t="s">
        <v>242</v>
      </c>
      <c r="B3" s="333"/>
      <c r="C3" s="333"/>
      <c r="D3" s="333"/>
      <c r="E3" s="333"/>
      <c r="F3" s="333"/>
      <c r="G3" s="333"/>
      <c r="H3" s="333"/>
      <c r="I3" s="333"/>
      <c r="J3" s="333"/>
    </row>
    <row r="4" spans="1:10" ht="14.45" x14ac:dyDescent="0.55000000000000004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0" ht="15.75" x14ac:dyDescent="0.25">
      <c r="A5" s="334" t="s">
        <v>243</v>
      </c>
      <c r="B5" s="334"/>
      <c r="C5" s="334"/>
      <c r="D5" s="334"/>
      <c r="E5" s="334"/>
      <c r="F5" s="334"/>
      <c r="G5" s="334"/>
      <c r="H5" s="334"/>
      <c r="I5" s="334"/>
      <c r="J5" s="35"/>
    </row>
    <row r="6" spans="1:10" x14ac:dyDescent="0.25">
      <c r="A6" s="95"/>
      <c r="B6" s="95"/>
      <c r="C6" s="95"/>
      <c r="D6" s="95"/>
      <c r="E6" s="95"/>
      <c r="F6" s="95"/>
      <c r="G6" s="95"/>
      <c r="H6" s="95"/>
      <c r="I6" s="93" t="s">
        <v>241</v>
      </c>
      <c r="J6" s="35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6" t="s">
        <v>180</v>
      </c>
      <c r="J7" s="35"/>
    </row>
    <row r="8" spans="1:10" x14ac:dyDescent="0.25">
      <c r="A8" s="304" t="s">
        <v>140</v>
      </c>
      <c r="B8" s="304" t="s">
        <v>244</v>
      </c>
      <c r="C8" s="304" t="s">
        <v>245</v>
      </c>
      <c r="D8" s="304" t="s">
        <v>246</v>
      </c>
      <c r="E8" s="304" t="s">
        <v>247</v>
      </c>
      <c r="F8" s="304"/>
      <c r="G8" s="304"/>
      <c r="H8" s="304" t="s">
        <v>248</v>
      </c>
      <c r="I8" s="337" t="s">
        <v>249</v>
      </c>
      <c r="J8" s="48"/>
    </row>
    <row r="9" spans="1:10" ht="68.25" customHeight="1" x14ac:dyDescent="0.25">
      <c r="A9" s="304"/>
      <c r="B9" s="304"/>
      <c r="C9" s="304"/>
      <c r="D9" s="304"/>
      <c r="E9" s="64" t="s">
        <v>385</v>
      </c>
      <c r="F9" s="33" t="s">
        <v>386</v>
      </c>
      <c r="G9" s="33" t="s">
        <v>251</v>
      </c>
      <c r="H9" s="304"/>
      <c r="I9" s="337"/>
      <c r="J9" s="48"/>
    </row>
    <row r="10" spans="1:10" ht="14.45" x14ac:dyDescent="0.55000000000000004">
      <c r="A10" s="33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3">
        <v>9</v>
      </c>
      <c r="J10" s="48"/>
    </row>
    <row r="11" spans="1:10" ht="25.5" x14ac:dyDescent="0.25">
      <c r="A11" s="33">
        <v>1</v>
      </c>
      <c r="B11" s="33" t="s">
        <v>493</v>
      </c>
      <c r="C11" s="33">
        <v>2021</v>
      </c>
      <c r="D11" s="186" t="s">
        <v>536</v>
      </c>
      <c r="E11" s="33"/>
      <c r="F11" s="33"/>
      <c r="G11" s="33">
        <v>38500</v>
      </c>
      <c r="H11" s="33"/>
      <c r="I11" s="33"/>
      <c r="J11" s="48"/>
    </row>
    <row r="12" spans="1:10" x14ac:dyDescent="0.25">
      <c r="A12" s="33">
        <v>2</v>
      </c>
      <c r="B12" s="186" t="s">
        <v>526</v>
      </c>
      <c r="C12" s="33">
        <v>2023</v>
      </c>
      <c r="D12" s="33" t="s">
        <v>505</v>
      </c>
      <c r="E12" s="33"/>
      <c r="F12" s="33"/>
      <c r="G12" s="33">
        <v>795000</v>
      </c>
      <c r="H12" s="33"/>
      <c r="I12" s="33"/>
      <c r="J12" s="48"/>
    </row>
    <row r="13" spans="1:10" ht="38.25" x14ac:dyDescent="0.25">
      <c r="A13" s="33">
        <v>3</v>
      </c>
      <c r="B13" s="33" t="s">
        <v>494</v>
      </c>
      <c r="C13" s="33">
        <v>2021</v>
      </c>
      <c r="D13" s="186" t="s">
        <v>536</v>
      </c>
      <c r="E13" s="33"/>
      <c r="F13" s="33"/>
      <c r="G13" s="33">
        <v>52700</v>
      </c>
      <c r="H13" s="33"/>
      <c r="I13" s="33"/>
      <c r="J13" s="48"/>
    </row>
    <row r="14" spans="1:10" ht="25.5" x14ac:dyDescent="0.25">
      <c r="A14" s="33">
        <v>4</v>
      </c>
      <c r="B14" s="33" t="s">
        <v>495</v>
      </c>
      <c r="C14" s="33">
        <v>2020</v>
      </c>
      <c r="D14" s="33" t="s">
        <v>503</v>
      </c>
      <c r="E14" s="33"/>
      <c r="F14" s="33"/>
      <c r="G14" s="33">
        <v>15000</v>
      </c>
      <c r="H14" s="33"/>
      <c r="I14" s="33"/>
      <c r="J14" s="48"/>
    </row>
    <row r="15" spans="1:10" ht="76.5" x14ac:dyDescent="0.25">
      <c r="A15" s="33">
        <v>5</v>
      </c>
      <c r="B15" s="33" t="s">
        <v>492</v>
      </c>
      <c r="C15" s="33">
        <v>2017</v>
      </c>
      <c r="D15" s="33" t="s">
        <v>504</v>
      </c>
      <c r="E15" s="33"/>
      <c r="F15" s="33"/>
      <c r="G15" s="33">
        <v>290000</v>
      </c>
      <c r="H15" s="33"/>
      <c r="I15" s="33"/>
      <c r="J15" s="48"/>
    </row>
    <row r="16" spans="1:10" ht="25.5" x14ac:dyDescent="0.25">
      <c r="A16" s="33">
        <v>6</v>
      </c>
      <c r="B16" s="33" t="s">
        <v>496</v>
      </c>
      <c r="C16" s="33">
        <v>2018</v>
      </c>
      <c r="D16" s="33" t="s">
        <v>505</v>
      </c>
      <c r="E16" s="33"/>
      <c r="F16" s="33"/>
      <c r="G16" s="33">
        <v>390000</v>
      </c>
      <c r="H16" s="33"/>
      <c r="I16" s="33"/>
      <c r="J16" s="48"/>
    </row>
    <row r="17" spans="1:16" ht="38.25" x14ac:dyDescent="0.25">
      <c r="A17" s="33">
        <v>7</v>
      </c>
      <c r="B17" s="33" t="s">
        <v>502</v>
      </c>
      <c r="C17" s="33">
        <v>2019</v>
      </c>
      <c r="D17" s="33" t="s">
        <v>504</v>
      </c>
      <c r="E17" s="33"/>
      <c r="F17" s="33"/>
      <c r="G17" s="33">
        <v>290000</v>
      </c>
      <c r="H17" s="33"/>
      <c r="I17" s="33"/>
      <c r="J17" s="48"/>
    </row>
    <row r="18" spans="1:16" ht="51" x14ac:dyDescent="0.25">
      <c r="A18" s="33">
        <v>8</v>
      </c>
      <c r="B18" s="33" t="s">
        <v>501</v>
      </c>
      <c r="C18" s="33">
        <v>2021</v>
      </c>
      <c r="D18" s="33" t="s">
        <v>505</v>
      </c>
      <c r="E18" s="33"/>
      <c r="F18" s="33"/>
      <c r="G18" s="33">
        <v>595000</v>
      </c>
      <c r="H18" s="33"/>
      <c r="I18" s="33"/>
      <c r="J18" s="48"/>
    </row>
    <row r="19" spans="1:16" ht="63.75" x14ac:dyDescent="0.25">
      <c r="A19" s="33">
        <v>9</v>
      </c>
      <c r="B19" s="33" t="s">
        <v>497</v>
      </c>
      <c r="C19" s="33">
        <v>2021</v>
      </c>
      <c r="D19" s="33" t="s">
        <v>505</v>
      </c>
      <c r="E19" s="33"/>
      <c r="F19" s="33"/>
      <c r="G19" s="33">
        <v>753000</v>
      </c>
      <c r="H19" s="33"/>
      <c r="I19" s="33"/>
      <c r="J19" s="48"/>
    </row>
    <row r="20" spans="1:16" ht="25.5" x14ac:dyDescent="0.25">
      <c r="A20" s="33">
        <v>10</v>
      </c>
      <c r="B20" s="33" t="s">
        <v>506</v>
      </c>
      <c r="C20" s="33">
        <v>2021</v>
      </c>
      <c r="D20" s="33" t="s">
        <v>505</v>
      </c>
      <c r="E20" s="33"/>
      <c r="F20" s="33"/>
      <c r="G20" s="33">
        <v>771000</v>
      </c>
      <c r="H20" s="33"/>
      <c r="I20" s="33"/>
      <c r="J20" s="48"/>
    </row>
    <row r="21" spans="1:16" ht="34.5" customHeight="1" x14ac:dyDescent="0.25">
      <c r="A21" s="33">
        <v>11</v>
      </c>
      <c r="B21" s="33" t="s">
        <v>498</v>
      </c>
      <c r="C21" s="33">
        <v>2018</v>
      </c>
      <c r="D21" s="33" t="s">
        <v>505</v>
      </c>
      <c r="E21" s="33"/>
      <c r="F21" s="33"/>
      <c r="G21" s="33">
        <v>576000</v>
      </c>
      <c r="H21" s="33"/>
      <c r="I21" s="33"/>
      <c r="J21" s="48"/>
    </row>
    <row r="22" spans="1:16" ht="25.5" x14ac:dyDescent="0.25">
      <c r="A22" s="33">
        <v>12</v>
      </c>
      <c r="B22" s="161" t="s">
        <v>499</v>
      </c>
      <c r="C22" s="33">
        <v>2022</v>
      </c>
      <c r="D22" s="33" t="s">
        <v>505</v>
      </c>
      <c r="E22" s="33"/>
      <c r="F22" s="33"/>
      <c r="G22" s="33">
        <v>457000</v>
      </c>
      <c r="H22" s="33"/>
      <c r="I22" s="33"/>
      <c r="J22" s="48"/>
    </row>
    <row r="23" spans="1:16" ht="60.6" customHeight="1" x14ac:dyDescent="0.25">
      <c r="A23" s="33">
        <v>13</v>
      </c>
      <c r="B23" s="33" t="s">
        <v>500</v>
      </c>
      <c r="C23" s="33">
        <v>2022</v>
      </c>
      <c r="D23" s="33" t="s">
        <v>505</v>
      </c>
      <c r="E23" s="33"/>
      <c r="F23" s="33"/>
      <c r="G23" s="33">
        <v>590000</v>
      </c>
      <c r="H23" s="33"/>
      <c r="I23" s="33"/>
      <c r="J23" s="48"/>
    </row>
    <row r="24" spans="1:16" x14ac:dyDescent="0.25">
      <c r="A24" s="33">
        <v>14</v>
      </c>
      <c r="B24" s="33" t="s">
        <v>507</v>
      </c>
      <c r="C24" s="33">
        <v>2018</v>
      </c>
      <c r="D24" s="33"/>
      <c r="E24" s="33"/>
      <c r="F24" s="33"/>
      <c r="G24" s="33">
        <v>50000</v>
      </c>
      <c r="H24" s="33"/>
      <c r="I24" s="33"/>
      <c r="J24" s="48"/>
    </row>
    <row r="25" spans="1:16" ht="25.5" x14ac:dyDescent="0.25">
      <c r="A25" s="33">
        <v>15</v>
      </c>
      <c r="B25" s="33" t="s">
        <v>508</v>
      </c>
      <c r="C25" s="33">
        <v>2018</v>
      </c>
      <c r="D25" s="33"/>
      <c r="E25" s="33"/>
      <c r="F25" s="33"/>
      <c r="G25" s="33">
        <v>352000</v>
      </c>
      <c r="H25" s="33"/>
      <c r="I25" s="33"/>
      <c r="J25" s="48"/>
    </row>
    <row r="26" spans="1:16" ht="15.75" x14ac:dyDescent="0.25">
      <c r="A26" s="55" t="s">
        <v>146</v>
      </c>
      <c r="B26" s="162"/>
      <c r="C26" s="162"/>
      <c r="D26" s="162"/>
      <c r="E26" s="162"/>
      <c r="F26" s="162"/>
      <c r="G26" s="163">
        <f>SUM(G11:G25)</f>
        <v>6015200</v>
      </c>
      <c r="H26" s="162"/>
      <c r="I26" s="162"/>
      <c r="J26" s="159"/>
      <c r="K26" s="185"/>
      <c r="L26" s="185"/>
      <c r="M26" s="185"/>
      <c r="N26" s="185"/>
      <c r="O26" s="185"/>
      <c r="P26" s="185"/>
    </row>
    <row r="27" spans="1:16" x14ac:dyDescent="0.25">
      <c r="A27" s="48"/>
      <c r="B27" s="94"/>
      <c r="C27" s="94"/>
      <c r="D27" s="94"/>
      <c r="E27" s="94"/>
      <c r="F27" s="94"/>
      <c r="G27" s="94"/>
      <c r="H27" s="94"/>
      <c r="I27" s="94"/>
      <c r="J27" s="96" t="s">
        <v>362</v>
      </c>
    </row>
    <row r="28" spans="1:16" ht="15.75" customHeight="1" x14ac:dyDescent="0.25">
      <c r="A28" s="331" t="s">
        <v>252</v>
      </c>
      <c r="B28" s="331"/>
      <c r="C28" s="331"/>
      <c r="D28" s="331"/>
      <c r="E28" s="331"/>
      <c r="F28" s="331"/>
      <c r="G28" s="48"/>
      <c r="H28" s="48"/>
      <c r="I28" s="48"/>
      <c r="J28" s="76" t="s">
        <v>180</v>
      </c>
    </row>
    <row r="29" spans="1:16" x14ac:dyDescent="0.25">
      <c r="A29" s="94"/>
      <c r="B29" s="304" t="s">
        <v>253</v>
      </c>
      <c r="C29" s="304" t="s">
        <v>244</v>
      </c>
      <c r="D29" s="304" t="s">
        <v>246</v>
      </c>
      <c r="E29" s="304" t="s">
        <v>254</v>
      </c>
      <c r="F29" s="304" t="s">
        <v>247</v>
      </c>
      <c r="G29" s="304"/>
      <c r="H29" s="304"/>
      <c r="I29" s="304" t="s">
        <v>248</v>
      </c>
      <c r="J29" s="335" t="s">
        <v>249</v>
      </c>
    </row>
    <row r="30" spans="1:16" ht="63.75" x14ac:dyDescent="0.25">
      <c r="A30" s="48"/>
      <c r="B30" s="304"/>
      <c r="C30" s="304"/>
      <c r="D30" s="304"/>
      <c r="E30" s="304"/>
      <c r="F30" s="64" t="s">
        <v>385</v>
      </c>
      <c r="G30" s="33" t="s">
        <v>386</v>
      </c>
      <c r="H30" s="33" t="s">
        <v>251</v>
      </c>
      <c r="I30" s="304"/>
      <c r="J30" s="336"/>
    </row>
    <row r="31" spans="1:16" x14ac:dyDescent="0.25">
      <c r="A31" s="304" t="s">
        <v>140</v>
      </c>
      <c r="B31" s="33">
        <v>2</v>
      </c>
      <c r="C31" s="33">
        <v>3</v>
      </c>
      <c r="D31" s="33">
        <v>4</v>
      </c>
      <c r="E31" s="33">
        <v>5</v>
      </c>
      <c r="F31" s="33">
        <v>6</v>
      </c>
      <c r="G31" s="33">
        <v>7</v>
      </c>
      <c r="H31" s="33">
        <v>8</v>
      </c>
      <c r="I31" s="33">
        <v>9</v>
      </c>
      <c r="J31" s="33">
        <v>10</v>
      </c>
    </row>
    <row r="32" spans="1:16" x14ac:dyDescent="0.25">
      <c r="A32" s="304"/>
      <c r="B32" s="33"/>
      <c r="C32" s="33"/>
      <c r="D32" s="33"/>
      <c r="E32" s="33"/>
      <c r="F32" s="33"/>
      <c r="G32" s="33"/>
      <c r="H32" s="33"/>
      <c r="I32" s="33"/>
      <c r="J32" s="33"/>
    </row>
    <row r="33" spans="1:10" x14ac:dyDescent="0.25">
      <c r="A33" s="33">
        <v>1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0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x14ac:dyDescent="0.25">
      <c r="A44" s="33"/>
      <c r="B44" s="157"/>
      <c r="C44" s="157"/>
      <c r="D44" s="158"/>
      <c r="E44" s="33"/>
      <c r="F44" s="33"/>
      <c r="G44" s="33"/>
      <c r="H44" s="33"/>
      <c r="I44" s="33"/>
      <c r="J44" s="33"/>
    </row>
    <row r="45" spans="1:10" x14ac:dyDescent="0.25">
      <c r="A45" s="33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5" customHeight="1" x14ac:dyDescent="0.25">
      <c r="A46" s="156" t="s">
        <v>146</v>
      </c>
      <c r="B46" s="51"/>
      <c r="C46" s="50"/>
      <c r="D46" s="312"/>
      <c r="E46" s="312"/>
      <c r="F46" s="261"/>
      <c r="G46" s="261"/>
      <c r="H46" s="332"/>
      <c r="I46" s="332"/>
      <c r="J46" s="31"/>
    </row>
    <row r="47" spans="1:10" x14ac:dyDescent="0.25">
      <c r="A47" s="31"/>
      <c r="B47" s="28" t="s">
        <v>158</v>
      </c>
      <c r="C47" s="1"/>
      <c r="D47" s="1" t="s">
        <v>159</v>
      </c>
      <c r="E47" s="1"/>
      <c r="F47" s="261"/>
      <c r="G47" s="261"/>
      <c r="H47" s="261" t="s">
        <v>136</v>
      </c>
      <c r="I47" s="261"/>
      <c r="J47" s="31"/>
    </row>
    <row r="48" spans="1:10" ht="15" customHeigh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x14ac:dyDescent="0.25">
      <c r="A50" s="31"/>
      <c r="B50" s="65" t="s">
        <v>137</v>
      </c>
      <c r="C50" s="31"/>
      <c r="D50" s="31"/>
      <c r="E50" s="31"/>
      <c r="F50" s="31"/>
      <c r="G50" s="31"/>
      <c r="H50" s="31"/>
      <c r="I50" s="31"/>
      <c r="J50" s="31"/>
    </row>
    <row r="51" spans="1:10" x14ac:dyDescent="0.25">
      <c r="A51" s="31"/>
    </row>
    <row r="52" spans="1:10" ht="20.25" customHeight="1" x14ac:dyDescent="0.25">
      <c r="A52" s="31"/>
    </row>
    <row r="55" spans="1:10" x14ac:dyDescent="0.25">
      <c r="B55" s="305" t="s">
        <v>484</v>
      </c>
      <c r="C55" s="305"/>
      <c r="H55" s="330" t="s">
        <v>485</v>
      </c>
      <c r="I55" s="330"/>
    </row>
    <row r="57" spans="1:10" ht="60" customHeight="1" x14ac:dyDescent="0.25"/>
  </sheetData>
  <mergeCells count="27">
    <mergeCell ref="G1:I1"/>
    <mergeCell ref="G2:I2"/>
    <mergeCell ref="A3:J3"/>
    <mergeCell ref="A5:I5"/>
    <mergeCell ref="B29:B30"/>
    <mergeCell ref="J29:J30"/>
    <mergeCell ref="D29:D30"/>
    <mergeCell ref="E29:E30"/>
    <mergeCell ref="I29:I30"/>
    <mergeCell ref="E8:G8"/>
    <mergeCell ref="H8:H9"/>
    <mergeCell ref="I8:I9"/>
    <mergeCell ref="A8:A9"/>
    <mergeCell ref="B8:B9"/>
    <mergeCell ref="C8:C9"/>
    <mergeCell ref="D8:D9"/>
    <mergeCell ref="B55:C55"/>
    <mergeCell ref="H55:I55"/>
    <mergeCell ref="D46:E46"/>
    <mergeCell ref="A28:F28"/>
    <mergeCell ref="H47:I47"/>
    <mergeCell ref="H46:I46"/>
    <mergeCell ref="F46:G46"/>
    <mergeCell ref="F47:G47"/>
    <mergeCell ref="F29:H29"/>
    <mergeCell ref="C29:C30"/>
    <mergeCell ref="A31:A32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E2" sqref="E2"/>
    </sheetView>
  </sheetViews>
  <sheetFormatPr defaultRowHeight="15" x14ac:dyDescent="0.25"/>
  <cols>
    <col min="1" max="1" width="6.85546875" customWidth="1"/>
    <col min="2" max="2" width="24.42578125" customWidth="1"/>
    <col min="3" max="3" width="15.7109375" customWidth="1"/>
    <col min="4" max="4" width="18.140625" customWidth="1"/>
    <col min="5" max="5" width="20.85546875" customWidth="1"/>
    <col min="6" max="6" width="21.140625" customWidth="1"/>
    <col min="11" max="11" width="21.28515625" customWidth="1"/>
    <col min="12" max="12" width="13.42578125" customWidth="1"/>
    <col min="13" max="13" width="19.85546875" customWidth="1"/>
  </cols>
  <sheetData>
    <row r="1" spans="1:14" x14ac:dyDescent="0.25">
      <c r="E1" s="328" t="s">
        <v>538</v>
      </c>
      <c r="F1" s="318"/>
      <c r="G1" s="35"/>
    </row>
    <row r="2" spans="1:14" ht="14.45" x14ac:dyDescent="0.55000000000000004">
      <c r="E2" s="71"/>
      <c r="F2" s="91"/>
      <c r="G2" s="71"/>
    </row>
    <row r="3" spans="1:14" ht="14.45" x14ac:dyDescent="0.55000000000000004">
      <c r="E3" s="81"/>
      <c r="F3" s="81"/>
    </row>
    <row r="4" spans="1:14" ht="15.75" x14ac:dyDescent="0.25">
      <c r="A4" s="338" t="s">
        <v>361</v>
      </c>
      <c r="B4" s="338"/>
      <c r="C4" s="338"/>
      <c r="D4" s="338"/>
      <c r="E4" s="338"/>
    </row>
    <row r="6" spans="1:14" x14ac:dyDescent="0.25">
      <c r="F6" s="91" t="s">
        <v>371</v>
      </c>
    </row>
    <row r="7" spans="1:14" ht="21.75" customHeight="1" x14ac:dyDescent="0.25">
      <c r="A7" s="339" t="s">
        <v>140</v>
      </c>
      <c r="B7" s="339" t="s">
        <v>339</v>
      </c>
      <c r="C7" s="304" t="s">
        <v>340</v>
      </c>
      <c r="D7" s="304"/>
      <c r="E7" s="304"/>
      <c r="F7" s="304"/>
      <c r="G7" s="31"/>
      <c r="H7" s="31"/>
      <c r="I7" s="31"/>
      <c r="J7" s="31"/>
      <c r="K7" s="31"/>
      <c r="L7" s="31"/>
      <c r="M7" s="31"/>
      <c r="N7" s="31"/>
    </row>
    <row r="8" spans="1:14" ht="24" customHeight="1" x14ac:dyDescent="0.25">
      <c r="A8" s="340"/>
      <c r="B8" s="340"/>
      <c r="C8" s="304" t="s">
        <v>250</v>
      </c>
      <c r="D8" s="304"/>
      <c r="E8" s="304" t="s">
        <v>251</v>
      </c>
      <c r="F8" s="304"/>
      <c r="G8" s="31"/>
      <c r="H8" s="31"/>
      <c r="I8" s="31"/>
      <c r="J8" s="31"/>
      <c r="K8" s="31"/>
      <c r="L8" s="31"/>
      <c r="M8" s="31"/>
      <c r="N8" s="31"/>
    </row>
    <row r="9" spans="1:14" ht="36" customHeight="1" x14ac:dyDescent="0.25">
      <c r="A9" s="341"/>
      <c r="B9" s="341"/>
      <c r="C9" s="33" t="s">
        <v>359</v>
      </c>
      <c r="D9" s="33" t="s">
        <v>360</v>
      </c>
      <c r="E9" s="33" t="s">
        <v>359</v>
      </c>
      <c r="F9" s="33" t="s">
        <v>360</v>
      </c>
      <c r="G9" s="31"/>
      <c r="H9" s="31"/>
      <c r="I9" s="31"/>
      <c r="J9" s="31"/>
      <c r="K9" s="31"/>
      <c r="L9" s="31"/>
      <c r="M9" s="31"/>
      <c r="N9" s="31"/>
    </row>
    <row r="10" spans="1:14" ht="14.45" x14ac:dyDescent="0.55000000000000004">
      <c r="A10" s="33">
        <v>1</v>
      </c>
      <c r="B10" s="33">
        <v>2</v>
      </c>
      <c r="C10" s="33"/>
      <c r="D10" s="33"/>
      <c r="E10" s="33"/>
      <c r="F10" s="33"/>
      <c r="G10" s="31"/>
      <c r="H10" s="31"/>
      <c r="I10" s="31"/>
      <c r="J10" s="31"/>
      <c r="K10" s="31"/>
      <c r="L10" s="31"/>
      <c r="M10" s="31"/>
      <c r="N10" s="31"/>
    </row>
    <row r="11" spans="1:14" x14ac:dyDescent="0.25">
      <c r="A11" s="33">
        <v>1</v>
      </c>
      <c r="B11" s="33" t="s">
        <v>255</v>
      </c>
      <c r="C11" s="33"/>
      <c r="D11" s="33"/>
      <c r="E11" s="33"/>
      <c r="F11" s="33"/>
      <c r="G11" s="31"/>
      <c r="H11" s="31"/>
      <c r="I11" s="31"/>
      <c r="J11" s="31"/>
      <c r="K11" s="31"/>
      <c r="L11" s="31"/>
      <c r="M11" s="31"/>
      <c r="N11" s="31"/>
    </row>
    <row r="12" spans="1:14" x14ac:dyDescent="0.25">
      <c r="A12" s="33">
        <v>2</v>
      </c>
      <c r="B12" s="33" t="s">
        <v>256</v>
      </c>
      <c r="C12" s="33"/>
      <c r="D12" s="33"/>
      <c r="E12" s="33"/>
      <c r="F12" s="33"/>
      <c r="G12" s="31"/>
      <c r="H12" s="31"/>
      <c r="I12" s="31"/>
      <c r="J12" s="31"/>
      <c r="K12" s="31"/>
      <c r="L12" s="31"/>
      <c r="M12" s="31"/>
      <c r="N12" s="31"/>
    </row>
    <row r="13" spans="1:14" x14ac:dyDescent="0.25">
      <c r="A13" s="33" t="s">
        <v>36</v>
      </c>
      <c r="B13" s="33" t="s">
        <v>36</v>
      </c>
      <c r="C13" s="33"/>
      <c r="D13" s="33"/>
      <c r="E13" s="33"/>
      <c r="F13" s="33"/>
      <c r="G13" s="31"/>
      <c r="H13" s="31"/>
      <c r="I13" s="31"/>
      <c r="J13" s="31"/>
      <c r="K13" s="31"/>
      <c r="L13" s="31"/>
      <c r="M13" s="31"/>
      <c r="N13" s="31"/>
    </row>
    <row r="14" spans="1:14" ht="15.75" x14ac:dyDescent="0.25">
      <c r="A14" s="33"/>
      <c r="B14" s="33"/>
      <c r="C14" s="33" t="s">
        <v>257</v>
      </c>
      <c r="D14" s="33" t="s">
        <v>257</v>
      </c>
      <c r="E14" s="33" t="s">
        <v>257</v>
      </c>
      <c r="F14" s="33" t="s">
        <v>257</v>
      </c>
      <c r="G14" s="66"/>
      <c r="H14" s="66"/>
      <c r="I14" s="66"/>
      <c r="J14" s="66"/>
      <c r="K14" s="31"/>
      <c r="L14" s="31"/>
      <c r="M14" s="31"/>
      <c r="N14" s="31"/>
    </row>
    <row r="15" spans="1:14" ht="14.45" x14ac:dyDescent="0.5500000000000000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4.45" x14ac:dyDescent="0.55000000000000004">
      <c r="A16" s="31"/>
      <c r="B16" s="25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 ht="14.45" x14ac:dyDescent="0.55000000000000004">
      <c r="A17" s="31"/>
      <c r="B17" s="51"/>
      <c r="C17" s="31"/>
      <c r="D17" s="63"/>
      <c r="E17" s="50"/>
      <c r="F17" s="72"/>
      <c r="G17" s="74"/>
      <c r="H17" s="31"/>
      <c r="I17" s="31"/>
      <c r="J17" s="31"/>
      <c r="K17" s="31"/>
      <c r="L17" s="31"/>
      <c r="M17" s="31"/>
      <c r="N17" s="31"/>
    </row>
    <row r="18" spans="1:14" x14ac:dyDescent="0.25">
      <c r="A18" s="31"/>
      <c r="B18" s="2" t="s">
        <v>158</v>
      </c>
      <c r="C18" s="31"/>
      <c r="D18" s="1" t="s">
        <v>159</v>
      </c>
      <c r="E18" s="1"/>
      <c r="F18" s="75" t="s">
        <v>136</v>
      </c>
      <c r="G18" s="1"/>
      <c r="H18" s="31"/>
      <c r="I18" s="31"/>
      <c r="J18" s="31"/>
      <c r="K18" s="31"/>
      <c r="L18" s="31"/>
      <c r="M18" s="31"/>
      <c r="N18" s="31"/>
    </row>
    <row r="19" spans="1:14" ht="14.45" x14ac:dyDescent="0.5500000000000000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 ht="15.75" x14ac:dyDescent="0.25">
      <c r="A20" s="345" t="s">
        <v>411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1"/>
      <c r="L20" s="31"/>
      <c r="M20" s="31"/>
      <c r="N20" s="31"/>
    </row>
    <row r="21" spans="1:14" ht="15.4" x14ac:dyDescent="0.55000000000000004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31"/>
      <c r="L21" s="31"/>
      <c r="M21" s="31"/>
      <c r="N21" s="31"/>
    </row>
    <row r="22" spans="1:14" ht="15.75" x14ac:dyDescent="0.25">
      <c r="A22" s="346" t="s">
        <v>400</v>
      </c>
      <c r="B22" s="346"/>
      <c r="C22" s="41"/>
      <c r="D22" s="41"/>
      <c r="E22" s="41"/>
      <c r="F22" s="41"/>
      <c r="G22" s="41"/>
      <c r="H22" s="343" t="s">
        <v>413</v>
      </c>
      <c r="I22" s="343"/>
      <c r="J22" s="343"/>
    </row>
    <row r="23" spans="1:14" ht="26.25" customHeight="1" x14ac:dyDescent="0.25">
      <c r="A23" s="33" t="s">
        <v>140</v>
      </c>
      <c r="B23" s="33" t="s">
        <v>387</v>
      </c>
      <c r="C23" s="33" t="s">
        <v>388</v>
      </c>
      <c r="D23" s="42" t="s">
        <v>374</v>
      </c>
      <c r="E23" s="42" t="s">
        <v>375</v>
      </c>
      <c r="F23" s="42" t="s">
        <v>26</v>
      </c>
      <c r="G23" s="29" t="s">
        <v>389</v>
      </c>
      <c r="H23" s="29" t="s">
        <v>390</v>
      </c>
      <c r="I23" s="29" t="s">
        <v>391</v>
      </c>
      <c r="J23" s="29" t="s">
        <v>392</v>
      </c>
    </row>
    <row r="24" spans="1:14" ht="14.45" x14ac:dyDescent="0.55000000000000004">
      <c r="A24" s="33">
        <v>1</v>
      </c>
      <c r="B24" s="33">
        <v>2</v>
      </c>
      <c r="C24" s="33">
        <v>3</v>
      </c>
      <c r="D24" s="42">
        <v>4</v>
      </c>
      <c r="E24" s="42">
        <v>5</v>
      </c>
      <c r="F24" s="42">
        <v>6</v>
      </c>
      <c r="G24" s="33">
        <v>7</v>
      </c>
      <c r="H24" s="33">
        <v>8</v>
      </c>
      <c r="I24" s="33">
        <v>9</v>
      </c>
      <c r="J24" s="19">
        <v>10</v>
      </c>
    </row>
    <row r="25" spans="1:14" ht="25.5" x14ac:dyDescent="0.25">
      <c r="A25" s="33">
        <v>1</v>
      </c>
      <c r="B25" s="47" t="s">
        <v>393</v>
      </c>
      <c r="C25" s="33" t="s">
        <v>396</v>
      </c>
      <c r="D25" s="33"/>
      <c r="E25" s="33"/>
      <c r="F25" s="33"/>
      <c r="G25" s="33"/>
      <c r="H25" s="33"/>
      <c r="I25" s="33"/>
      <c r="J25" s="19"/>
    </row>
    <row r="26" spans="1:14" ht="38.25" x14ac:dyDescent="0.25">
      <c r="A26" s="33">
        <v>2</v>
      </c>
      <c r="B26" s="47" t="s">
        <v>394</v>
      </c>
      <c r="C26" s="33" t="s">
        <v>396</v>
      </c>
      <c r="D26" s="33"/>
      <c r="E26" s="33"/>
      <c r="F26" s="33"/>
      <c r="G26" s="33"/>
      <c r="H26" s="33"/>
      <c r="I26" s="33"/>
      <c r="J26" s="19"/>
    </row>
    <row r="27" spans="1:14" x14ac:dyDescent="0.25">
      <c r="A27" s="33">
        <v>3</v>
      </c>
      <c r="B27" s="47" t="s">
        <v>395</v>
      </c>
      <c r="C27" s="33" t="s">
        <v>396</v>
      </c>
      <c r="D27" s="33"/>
      <c r="E27" s="33"/>
      <c r="F27" s="33"/>
      <c r="G27" s="33"/>
      <c r="H27" s="33"/>
      <c r="I27" s="33"/>
      <c r="J27" s="19"/>
    </row>
    <row r="28" spans="1:14" ht="14.45" x14ac:dyDescent="0.55000000000000004">
      <c r="A28" s="33">
        <v>4</v>
      </c>
      <c r="B28" s="33"/>
      <c r="C28" s="33" t="s">
        <v>397</v>
      </c>
      <c r="D28" s="33"/>
      <c r="E28" s="33"/>
      <c r="F28" s="33"/>
      <c r="G28" s="33"/>
      <c r="H28" s="33"/>
      <c r="I28" s="33"/>
      <c r="J28" s="19"/>
    </row>
    <row r="29" spans="1:14" ht="14.45" x14ac:dyDescent="0.55000000000000004">
      <c r="A29" s="48"/>
      <c r="B29" s="48"/>
      <c r="C29" s="48"/>
      <c r="D29" s="48"/>
      <c r="E29" s="48"/>
      <c r="F29" s="48"/>
      <c r="G29" s="48"/>
      <c r="H29" s="48"/>
      <c r="I29" s="48"/>
      <c r="J29" s="43"/>
    </row>
    <row r="30" spans="1:14" ht="14.45" x14ac:dyDescent="0.55000000000000004">
      <c r="A30" s="48"/>
      <c r="B30" s="51"/>
      <c r="C30" s="31"/>
      <c r="D30" s="63"/>
      <c r="E30" s="50"/>
      <c r="F30" s="72"/>
      <c r="G30" s="48"/>
      <c r="H30" s="48"/>
      <c r="I30" s="48"/>
      <c r="J30" s="43"/>
    </row>
    <row r="31" spans="1:14" x14ac:dyDescent="0.25">
      <c r="A31" s="48"/>
      <c r="B31" s="2" t="s">
        <v>158</v>
      </c>
      <c r="C31" s="31"/>
      <c r="D31" s="1" t="s">
        <v>159</v>
      </c>
      <c r="E31" s="1"/>
      <c r="F31" s="75" t="s">
        <v>136</v>
      </c>
      <c r="G31" s="48"/>
      <c r="H31" s="48"/>
      <c r="I31" s="48"/>
      <c r="J31" s="43"/>
    </row>
    <row r="32" spans="1:14" ht="14.45" x14ac:dyDescent="0.55000000000000004">
      <c r="A32" s="48"/>
      <c r="B32" s="48"/>
      <c r="C32" s="48"/>
      <c r="D32" s="48"/>
      <c r="E32" s="48"/>
      <c r="F32" s="48"/>
      <c r="G32" s="48"/>
      <c r="H32" s="48"/>
      <c r="I32" s="48"/>
      <c r="J32" s="43"/>
    </row>
    <row r="33" spans="1:10" x14ac:dyDescent="0.25">
      <c r="A33" s="48"/>
      <c r="B33" s="48"/>
      <c r="C33" s="48"/>
      <c r="D33" s="48"/>
      <c r="E33" s="48"/>
      <c r="F33" s="48"/>
      <c r="G33" s="48"/>
      <c r="H33" s="48"/>
      <c r="I33" s="48"/>
      <c r="J33" s="43"/>
    </row>
    <row r="34" spans="1:10" ht="15.75" x14ac:dyDescent="0.25">
      <c r="A34" s="342" t="s">
        <v>401</v>
      </c>
      <c r="B34" s="342"/>
      <c r="C34" s="48"/>
      <c r="D34" s="48"/>
      <c r="E34" s="48"/>
      <c r="F34" s="48"/>
      <c r="G34" s="48"/>
      <c r="H34" s="344" t="s">
        <v>414</v>
      </c>
      <c r="I34" s="344"/>
      <c r="J34" s="344"/>
    </row>
    <row r="35" spans="1:10" ht="25.5" x14ac:dyDescent="0.25">
      <c r="A35" s="33" t="s">
        <v>140</v>
      </c>
      <c r="B35" s="33" t="s">
        <v>387</v>
      </c>
      <c r="C35" s="33" t="s">
        <v>388</v>
      </c>
      <c r="D35" s="42" t="s">
        <v>374</v>
      </c>
      <c r="E35" s="42" t="s">
        <v>375</v>
      </c>
      <c r="F35" s="42" t="s">
        <v>26</v>
      </c>
      <c r="G35" s="29" t="s">
        <v>389</v>
      </c>
      <c r="H35" s="29" t="s">
        <v>390</v>
      </c>
      <c r="I35" s="29" t="s">
        <v>391</v>
      </c>
      <c r="J35" s="29" t="s">
        <v>392</v>
      </c>
    </row>
    <row r="36" spans="1:10" x14ac:dyDescent="0.25">
      <c r="A36" s="33">
        <v>1</v>
      </c>
      <c r="B36" s="33">
        <v>2</v>
      </c>
      <c r="C36" s="33">
        <v>3</v>
      </c>
      <c r="D36" s="42">
        <v>4</v>
      </c>
      <c r="E36" s="42">
        <v>5</v>
      </c>
      <c r="F36" s="42">
        <v>6</v>
      </c>
      <c r="G36" s="33">
        <v>7</v>
      </c>
      <c r="H36" s="33">
        <v>8</v>
      </c>
      <c r="I36" s="33">
        <v>9</v>
      </c>
      <c r="J36" s="19">
        <v>10</v>
      </c>
    </row>
    <row r="37" spans="1:10" ht="25.5" x14ac:dyDescent="0.25">
      <c r="A37" s="33">
        <v>1</v>
      </c>
      <c r="B37" s="47" t="s">
        <v>398</v>
      </c>
      <c r="C37" s="33" t="s">
        <v>396</v>
      </c>
      <c r="D37" s="33"/>
      <c r="E37" s="33"/>
      <c r="F37" s="33"/>
      <c r="G37" s="33"/>
      <c r="H37" s="33"/>
      <c r="I37" s="33"/>
      <c r="J37" s="19"/>
    </row>
    <row r="38" spans="1:10" x14ac:dyDescent="0.25">
      <c r="A38" s="33">
        <v>2</v>
      </c>
      <c r="B38" s="47" t="s">
        <v>399</v>
      </c>
      <c r="C38" s="33" t="s">
        <v>396</v>
      </c>
      <c r="D38" s="33"/>
      <c r="E38" s="33"/>
      <c r="F38" s="33"/>
      <c r="G38" s="33"/>
      <c r="H38" s="33"/>
      <c r="I38" s="33"/>
      <c r="J38" s="19"/>
    </row>
    <row r="39" spans="1:10" x14ac:dyDescent="0.25">
      <c r="A39" s="48"/>
      <c r="B39" s="51"/>
      <c r="C39" s="31"/>
      <c r="D39" s="63"/>
      <c r="E39" s="50"/>
      <c r="F39" s="72"/>
      <c r="G39" s="48"/>
      <c r="H39" s="48"/>
      <c r="I39" s="48"/>
      <c r="J39" s="43"/>
    </row>
    <row r="40" spans="1:10" x14ac:dyDescent="0.25">
      <c r="A40" s="48"/>
      <c r="B40" s="2" t="s">
        <v>158</v>
      </c>
      <c r="C40" s="31"/>
      <c r="D40" s="1" t="s">
        <v>159</v>
      </c>
      <c r="E40" s="1"/>
      <c r="F40" s="75" t="s">
        <v>136</v>
      </c>
      <c r="G40" s="48"/>
      <c r="H40" s="48"/>
      <c r="I40" s="48"/>
      <c r="J40" s="35"/>
    </row>
    <row r="41" spans="1:10" x14ac:dyDescent="0.25">
      <c r="A41" s="48"/>
      <c r="B41" s="2"/>
      <c r="C41" s="31"/>
      <c r="D41" s="1"/>
      <c r="E41" s="1"/>
      <c r="F41" s="2"/>
      <c r="G41" s="48"/>
      <c r="H41" s="48"/>
      <c r="I41" s="48"/>
      <c r="J41" s="35"/>
    </row>
    <row r="42" spans="1:10" ht="15.75" x14ac:dyDescent="0.25">
      <c r="A42" s="345" t="s">
        <v>412</v>
      </c>
      <c r="B42" s="345"/>
      <c r="C42" s="345"/>
      <c r="D42" s="345"/>
      <c r="E42" s="345"/>
      <c r="F42" s="345"/>
      <c r="G42" s="345"/>
      <c r="H42" s="345"/>
      <c r="I42" s="345"/>
      <c r="J42" s="345"/>
    </row>
    <row r="43" spans="1:10" ht="15.75" customHeight="1" x14ac:dyDescent="0.25">
      <c r="A43" s="342" t="s">
        <v>410</v>
      </c>
      <c r="B43" s="342"/>
      <c r="C43" s="48"/>
      <c r="D43" s="48"/>
      <c r="E43" s="48"/>
      <c r="F43" s="48"/>
      <c r="G43" s="48"/>
      <c r="H43" s="344" t="s">
        <v>415</v>
      </c>
      <c r="I43" s="344"/>
      <c r="J43" s="344"/>
    </row>
    <row r="44" spans="1:10" ht="25.5" x14ac:dyDescent="0.25">
      <c r="A44" s="33" t="s">
        <v>140</v>
      </c>
      <c r="B44" s="33" t="s">
        <v>387</v>
      </c>
      <c r="C44" s="33" t="s">
        <v>388</v>
      </c>
      <c r="D44" s="42" t="s">
        <v>374</v>
      </c>
      <c r="E44" s="42" t="s">
        <v>375</v>
      </c>
      <c r="F44" s="42" t="s">
        <v>26</v>
      </c>
      <c r="G44" s="29" t="s">
        <v>389</v>
      </c>
      <c r="H44" s="29" t="s">
        <v>390</v>
      </c>
      <c r="I44" s="29" t="s">
        <v>391</v>
      </c>
      <c r="J44" s="29" t="s">
        <v>392</v>
      </c>
    </row>
    <row r="45" spans="1:10" x14ac:dyDescent="0.25">
      <c r="A45" s="33">
        <v>1</v>
      </c>
      <c r="B45" s="33">
        <v>2</v>
      </c>
      <c r="C45" s="33">
        <v>3</v>
      </c>
      <c r="D45" s="33">
        <v>4</v>
      </c>
      <c r="E45" s="33">
        <v>5</v>
      </c>
      <c r="F45" s="33">
        <v>6</v>
      </c>
      <c r="G45" s="33">
        <v>7</v>
      </c>
      <c r="H45" s="33">
        <v>8</v>
      </c>
      <c r="I45" s="33">
        <v>9</v>
      </c>
      <c r="J45" s="19">
        <v>10</v>
      </c>
    </row>
    <row r="46" spans="1:10" ht="25.5" x14ac:dyDescent="0.25">
      <c r="A46" s="33">
        <v>1</v>
      </c>
      <c r="B46" s="47" t="s">
        <v>402</v>
      </c>
      <c r="C46" s="186" t="s">
        <v>528</v>
      </c>
      <c r="D46" s="33"/>
      <c r="E46" s="33"/>
      <c r="F46" s="33">
        <f>F47+F48+F49</f>
        <v>16.8</v>
      </c>
      <c r="G46" s="33">
        <f>F46*18%</f>
        <v>3.024</v>
      </c>
      <c r="H46" s="33">
        <f>F46*27%</f>
        <v>4.5360000000000005</v>
      </c>
      <c r="I46" s="33">
        <f>F46*30%</f>
        <v>5.04</v>
      </c>
      <c r="J46" s="245">
        <f>F46*25%</f>
        <v>4.2</v>
      </c>
    </row>
    <row r="47" spans="1:10" ht="21" customHeight="1" x14ac:dyDescent="0.25">
      <c r="A47" s="90"/>
      <c r="B47" s="89" t="s">
        <v>403</v>
      </c>
      <c r="C47" s="186" t="s">
        <v>528</v>
      </c>
      <c r="D47" s="33"/>
      <c r="E47" s="33"/>
      <c r="F47" s="33">
        <v>11.3</v>
      </c>
      <c r="G47" s="33">
        <f>F47*18%</f>
        <v>2.0340000000000003</v>
      </c>
      <c r="H47" s="33">
        <f>F47*27%</f>
        <v>3.0510000000000006</v>
      </c>
      <c r="I47" s="33">
        <f>F47*30%</f>
        <v>3.39</v>
      </c>
      <c r="J47" s="245">
        <f>F47*25%</f>
        <v>2.8250000000000002</v>
      </c>
    </row>
    <row r="48" spans="1:10" ht="16.5" customHeight="1" x14ac:dyDescent="0.25">
      <c r="A48" s="33"/>
      <c r="B48" s="89" t="s">
        <v>404</v>
      </c>
      <c r="C48" s="186" t="s">
        <v>528</v>
      </c>
      <c r="D48" s="33"/>
      <c r="E48" s="33"/>
      <c r="F48" s="33">
        <v>2.1</v>
      </c>
      <c r="G48" s="33">
        <f>F48*18%</f>
        <v>0.378</v>
      </c>
      <c r="H48" s="33">
        <f>F48*27%</f>
        <v>0.56700000000000006</v>
      </c>
      <c r="I48" s="33">
        <f>F48*30%</f>
        <v>0.63</v>
      </c>
      <c r="J48" s="245">
        <f>F48*25%</f>
        <v>0.52500000000000002</v>
      </c>
    </row>
    <row r="49" spans="1:10" ht="27.75" customHeight="1" x14ac:dyDescent="0.25">
      <c r="A49" s="33"/>
      <c r="B49" s="89" t="s">
        <v>405</v>
      </c>
      <c r="C49" s="186" t="s">
        <v>528</v>
      </c>
      <c r="D49" s="33"/>
      <c r="E49" s="33"/>
      <c r="F49" s="33">
        <v>3.4</v>
      </c>
      <c r="G49" s="33">
        <f>F49*18%</f>
        <v>0.61199999999999999</v>
      </c>
      <c r="H49" s="33">
        <f>F49*27%</f>
        <v>0.91800000000000004</v>
      </c>
      <c r="I49" s="33">
        <f>F49*30%</f>
        <v>1.02</v>
      </c>
      <c r="J49" s="245">
        <f>F49*25%</f>
        <v>0.85</v>
      </c>
    </row>
    <row r="50" spans="1:10" x14ac:dyDescent="0.25">
      <c r="A50" s="48"/>
      <c r="B50" s="51"/>
      <c r="C50" s="31"/>
      <c r="D50" s="63"/>
      <c r="E50" s="50"/>
      <c r="F50" s="72"/>
      <c r="G50" s="48"/>
      <c r="H50" s="48"/>
      <c r="I50" s="48"/>
      <c r="J50" s="35"/>
    </row>
    <row r="51" spans="1:10" x14ac:dyDescent="0.25">
      <c r="A51" s="48"/>
      <c r="B51" s="2" t="s">
        <v>158</v>
      </c>
      <c r="C51" s="31"/>
      <c r="D51" s="1" t="s">
        <v>159</v>
      </c>
      <c r="E51" s="1"/>
      <c r="F51" s="75" t="s">
        <v>136</v>
      </c>
      <c r="G51" s="48"/>
      <c r="H51" s="48"/>
      <c r="I51" s="48"/>
      <c r="J51" s="35"/>
    </row>
    <row r="52" spans="1:10" x14ac:dyDescent="0.25">
      <c r="A52" s="48"/>
      <c r="B52" s="48"/>
      <c r="C52" s="48"/>
      <c r="D52" s="48"/>
      <c r="E52" s="48"/>
      <c r="F52" s="48"/>
      <c r="G52" s="48"/>
      <c r="H52" s="48"/>
      <c r="I52" s="48"/>
      <c r="J52" s="35"/>
    </row>
    <row r="53" spans="1:10" ht="15.75" x14ac:dyDescent="0.25">
      <c r="A53" s="342" t="s">
        <v>266</v>
      </c>
      <c r="B53" s="342"/>
      <c r="C53" s="48"/>
      <c r="D53" s="48"/>
      <c r="E53" s="48"/>
      <c r="F53" s="48"/>
      <c r="G53" s="48"/>
      <c r="H53" s="344" t="s">
        <v>416</v>
      </c>
      <c r="I53" s="344"/>
      <c r="J53" s="344"/>
    </row>
    <row r="54" spans="1:10" ht="25.5" x14ac:dyDescent="0.25">
      <c r="A54" s="33" t="s">
        <v>140</v>
      </c>
      <c r="B54" s="33" t="s">
        <v>387</v>
      </c>
      <c r="C54" s="33" t="s">
        <v>388</v>
      </c>
      <c r="D54" s="42" t="s">
        <v>374</v>
      </c>
      <c r="E54" s="42" t="s">
        <v>375</v>
      </c>
      <c r="F54" s="42" t="s">
        <v>26</v>
      </c>
      <c r="G54" s="29" t="s">
        <v>389</v>
      </c>
      <c r="H54" s="29" t="s">
        <v>390</v>
      </c>
      <c r="I54" s="29" t="s">
        <v>391</v>
      </c>
      <c r="J54" s="29" t="s">
        <v>392</v>
      </c>
    </row>
    <row r="55" spans="1:10" x14ac:dyDescent="0.25">
      <c r="A55" s="33">
        <v>1</v>
      </c>
      <c r="B55" s="33">
        <v>2</v>
      </c>
      <c r="C55" s="33">
        <v>3</v>
      </c>
      <c r="D55" s="33">
        <v>4</v>
      </c>
      <c r="E55" s="33">
        <v>5</v>
      </c>
      <c r="F55" s="33">
        <v>6</v>
      </c>
      <c r="G55" s="33">
        <v>7</v>
      </c>
      <c r="H55" s="33">
        <v>8</v>
      </c>
      <c r="I55" s="33">
        <v>9</v>
      </c>
      <c r="J55" s="19">
        <v>10</v>
      </c>
    </row>
    <row r="56" spans="1:10" x14ac:dyDescent="0.25">
      <c r="A56" s="33"/>
      <c r="B56" s="47" t="s">
        <v>406</v>
      </c>
      <c r="C56" s="33" t="s">
        <v>408</v>
      </c>
      <c r="D56" s="33"/>
      <c r="E56" s="33"/>
      <c r="F56" s="33"/>
      <c r="G56" s="33"/>
      <c r="H56" s="33"/>
      <c r="I56" s="33"/>
      <c r="J56" s="87"/>
    </row>
    <row r="57" spans="1:10" x14ac:dyDescent="0.25">
      <c r="A57" s="33"/>
      <c r="B57" s="89" t="s">
        <v>407</v>
      </c>
      <c r="C57" s="33" t="s">
        <v>408</v>
      </c>
      <c r="D57" s="33"/>
      <c r="E57" s="33"/>
      <c r="F57" s="33"/>
      <c r="G57" s="33"/>
      <c r="H57" s="33"/>
      <c r="I57" s="33"/>
      <c r="J57" s="87"/>
    </row>
    <row r="58" spans="1:10" ht="51" x14ac:dyDescent="0.25">
      <c r="A58" s="33"/>
      <c r="B58" s="89" t="s">
        <v>409</v>
      </c>
      <c r="C58" s="33" t="s">
        <v>408</v>
      </c>
      <c r="D58" s="33"/>
      <c r="E58" s="33"/>
      <c r="F58" s="33"/>
      <c r="G58" s="33"/>
      <c r="H58" s="33"/>
      <c r="I58" s="33"/>
      <c r="J58" s="87"/>
    </row>
    <row r="59" spans="1:10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87"/>
    </row>
    <row r="60" spans="1:10" x14ac:dyDescent="0.25">
      <c r="A60" s="48"/>
      <c r="B60" s="51"/>
      <c r="C60" s="31"/>
      <c r="D60" s="63"/>
      <c r="E60" s="50"/>
      <c r="F60" s="72"/>
      <c r="G60" s="48"/>
      <c r="H60" s="48"/>
      <c r="I60" s="48"/>
      <c r="J60" s="35"/>
    </row>
    <row r="61" spans="1:10" x14ac:dyDescent="0.25">
      <c r="A61" s="48"/>
      <c r="B61" s="2" t="s">
        <v>158</v>
      </c>
      <c r="C61" s="31"/>
      <c r="D61" s="1" t="s">
        <v>159</v>
      </c>
      <c r="E61" s="1"/>
      <c r="F61" s="75" t="s">
        <v>136</v>
      </c>
      <c r="G61" s="48"/>
      <c r="H61" s="48"/>
      <c r="I61" s="48"/>
      <c r="J61" s="35"/>
    </row>
    <row r="62" spans="1:10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35"/>
    </row>
    <row r="63" spans="1:10" ht="25.5" x14ac:dyDescent="0.25">
      <c r="A63" s="48"/>
      <c r="B63" s="65" t="s">
        <v>484</v>
      </c>
      <c r="C63" s="48"/>
      <c r="D63" s="48"/>
      <c r="E63" s="48"/>
      <c r="F63" s="48" t="s">
        <v>485</v>
      </c>
      <c r="G63" s="48"/>
      <c r="H63" s="48"/>
      <c r="I63" s="48"/>
      <c r="J63" s="35"/>
    </row>
    <row r="64" spans="1:10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35"/>
    </row>
    <row r="65" spans="1:10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35"/>
    </row>
    <row r="66" spans="1:10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35"/>
    </row>
    <row r="67" spans="1:10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35"/>
    </row>
    <row r="68" spans="1:10" x14ac:dyDescent="0.25">
      <c r="A68" s="48"/>
      <c r="B68" s="48"/>
      <c r="C68" s="48"/>
      <c r="D68" s="48"/>
      <c r="E68" s="48"/>
      <c r="F68" s="48"/>
      <c r="G68" s="48"/>
      <c r="H68" s="48"/>
      <c r="I68" s="48"/>
      <c r="J68" s="35"/>
    </row>
    <row r="69" spans="1:10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35"/>
    </row>
    <row r="70" spans="1:10" x14ac:dyDescent="0.25">
      <c r="A70" s="31"/>
      <c r="B70" s="31"/>
      <c r="C70" s="31"/>
      <c r="D70" s="31"/>
      <c r="E70" s="31"/>
      <c r="F70" s="31"/>
      <c r="G70" s="31"/>
      <c r="H70" s="31"/>
      <c r="I70" s="31"/>
    </row>
    <row r="71" spans="1:10" x14ac:dyDescent="0.25">
      <c r="A71" s="31"/>
      <c r="B71" s="31"/>
      <c r="C71" s="31"/>
      <c r="D71" s="31"/>
      <c r="E71" s="31"/>
      <c r="F71" s="31"/>
      <c r="G71" s="31"/>
      <c r="H71" s="31"/>
      <c r="I71" s="31"/>
    </row>
    <row r="72" spans="1:10" x14ac:dyDescent="0.25">
      <c r="A72" s="31"/>
      <c r="B72" s="31"/>
      <c r="C72" s="31"/>
      <c r="D72" s="31"/>
      <c r="E72" s="31"/>
      <c r="F72" s="31"/>
      <c r="G72" s="31"/>
      <c r="H72" s="31"/>
      <c r="I72" s="31"/>
    </row>
    <row r="73" spans="1:10" x14ac:dyDescent="0.25">
      <c r="A73" s="31"/>
      <c r="B73" s="31"/>
      <c r="C73" s="31"/>
      <c r="D73" s="31"/>
      <c r="E73" s="31"/>
      <c r="F73" s="31"/>
      <c r="G73" s="31"/>
      <c r="H73" s="31"/>
      <c r="I73" s="31"/>
    </row>
    <row r="74" spans="1:10" x14ac:dyDescent="0.25">
      <c r="A74" s="31"/>
      <c r="B74" s="31"/>
      <c r="C74" s="31"/>
      <c r="D74" s="31"/>
      <c r="E74" s="31"/>
      <c r="F74" s="31"/>
      <c r="G74" s="31"/>
      <c r="H74" s="31"/>
      <c r="I74" s="31"/>
    </row>
    <row r="75" spans="1:10" x14ac:dyDescent="0.25">
      <c r="A75" s="31"/>
      <c r="B75" s="31"/>
      <c r="C75" s="31"/>
      <c r="D75" s="31"/>
      <c r="E75" s="31"/>
      <c r="F75" s="31"/>
      <c r="G75" s="31"/>
      <c r="H75" s="31"/>
      <c r="I75" s="31"/>
    </row>
  </sheetData>
  <mergeCells count="17">
    <mergeCell ref="A20:J20"/>
    <mergeCell ref="A22:B22"/>
    <mergeCell ref="A34:B34"/>
    <mergeCell ref="A43:B43"/>
    <mergeCell ref="A42:J42"/>
    <mergeCell ref="A53:B53"/>
    <mergeCell ref="H22:J22"/>
    <mergeCell ref="H34:J34"/>
    <mergeCell ref="H43:J43"/>
    <mergeCell ref="H53:J53"/>
    <mergeCell ref="A4:E4"/>
    <mergeCell ref="E1:F1"/>
    <mergeCell ref="C7:F7"/>
    <mergeCell ref="C8:D8"/>
    <mergeCell ref="E8:F8"/>
    <mergeCell ref="B7:B9"/>
    <mergeCell ref="A7:A9"/>
  </mergeCells>
  <phoneticPr fontId="46" type="noConversion"/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M9" sqref="M9"/>
    </sheetView>
  </sheetViews>
  <sheetFormatPr defaultRowHeight="15" x14ac:dyDescent="0.25"/>
  <cols>
    <col min="1" max="1" width="5" customWidth="1"/>
    <col min="2" max="2" width="14.5703125" customWidth="1"/>
    <col min="3" max="3" width="11" customWidth="1"/>
    <col min="4" max="4" width="12.140625" customWidth="1"/>
    <col min="5" max="5" width="11.28515625" customWidth="1"/>
    <col min="6" max="6" width="11.42578125" customWidth="1"/>
    <col min="7" max="7" width="12.140625" customWidth="1"/>
    <col min="8" max="8" width="12.7109375" customWidth="1"/>
    <col min="9" max="9" width="13" customWidth="1"/>
    <col min="10" max="10" width="12.28515625" customWidth="1"/>
    <col min="11" max="11" width="12.85546875" customWidth="1"/>
    <col min="12" max="12" width="14.28515625" customWidth="1"/>
  </cols>
  <sheetData>
    <row r="1" spans="1:16" x14ac:dyDescent="0.25">
      <c r="A1" s="31"/>
      <c r="B1" s="31"/>
      <c r="C1" s="31"/>
      <c r="D1" s="31"/>
      <c r="E1" s="31"/>
      <c r="F1" s="31"/>
      <c r="G1" s="31"/>
      <c r="H1" s="31"/>
      <c r="I1" s="31"/>
      <c r="J1" s="328" t="s">
        <v>544</v>
      </c>
      <c r="K1" s="318"/>
      <c r="L1" s="318"/>
      <c r="M1" s="31"/>
      <c r="N1" s="31"/>
      <c r="O1" s="31"/>
      <c r="P1" s="31"/>
    </row>
    <row r="2" spans="1:16" x14ac:dyDescent="0.25">
      <c r="A2" s="31"/>
      <c r="B2" s="31"/>
      <c r="C2" s="31"/>
      <c r="D2" s="31"/>
      <c r="E2" s="31"/>
      <c r="F2" s="31"/>
      <c r="G2" s="31"/>
      <c r="H2" s="31"/>
      <c r="I2" s="31"/>
      <c r="J2" s="329" t="s">
        <v>458</v>
      </c>
      <c r="K2" s="329"/>
      <c r="L2" s="329"/>
      <c r="M2" s="31"/>
      <c r="N2" s="31"/>
      <c r="O2" s="31"/>
      <c r="P2" s="31"/>
    </row>
    <row r="3" spans="1:16" ht="14.45" x14ac:dyDescent="0.55000000000000004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.75" customHeight="1" x14ac:dyDescent="0.25">
      <c r="A4" s="345" t="s">
        <v>363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1"/>
      <c r="N4" s="31"/>
      <c r="O4" s="31"/>
      <c r="P4" s="31"/>
    </row>
    <row r="5" spans="1:16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51" t="s">
        <v>370</v>
      </c>
      <c r="L5" s="351"/>
      <c r="M5" s="31"/>
      <c r="N5" s="31"/>
      <c r="O5" s="31"/>
      <c r="P5" s="31"/>
    </row>
    <row r="6" spans="1:16" x14ac:dyDescent="0.25">
      <c r="A6" s="304" t="s">
        <v>140</v>
      </c>
      <c r="B6" s="304" t="s">
        <v>364</v>
      </c>
      <c r="C6" s="304" t="s">
        <v>367</v>
      </c>
      <c r="D6" s="304"/>
      <c r="E6" s="304"/>
      <c r="F6" s="304"/>
      <c r="G6" s="304"/>
      <c r="H6" s="304"/>
      <c r="I6" s="304"/>
      <c r="J6" s="304"/>
      <c r="K6" s="304"/>
      <c r="L6" s="304"/>
      <c r="M6" s="31"/>
      <c r="N6" s="31"/>
      <c r="O6" s="31"/>
      <c r="P6" s="31"/>
    </row>
    <row r="7" spans="1:16" ht="27.75" customHeight="1" x14ac:dyDescent="0.25">
      <c r="A7" s="304"/>
      <c r="B7" s="304"/>
      <c r="C7" s="350" t="s">
        <v>85</v>
      </c>
      <c r="D7" s="350"/>
      <c r="E7" s="350" t="s">
        <v>368</v>
      </c>
      <c r="F7" s="350"/>
      <c r="G7" s="350" t="s">
        <v>369</v>
      </c>
      <c r="H7" s="350"/>
      <c r="I7" s="350" t="s">
        <v>49</v>
      </c>
      <c r="J7" s="350"/>
      <c r="K7" s="350" t="s">
        <v>81</v>
      </c>
      <c r="L7" s="350"/>
      <c r="M7" s="31"/>
      <c r="N7" s="31"/>
      <c r="O7" s="31"/>
      <c r="P7" s="31"/>
    </row>
    <row r="8" spans="1:16" ht="38.25" x14ac:dyDescent="0.25">
      <c r="A8" s="304"/>
      <c r="B8" s="304"/>
      <c r="C8" s="79" t="s">
        <v>365</v>
      </c>
      <c r="D8" s="79" t="s">
        <v>366</v>
      </c>
      <c r="E8" s="79" t="s">
        <v>365</v>
      </c>
      <c r="F8" s="79" t="s">
        <v>366</v>
      </c>
      <c r="G8" s="79" t="s">
        <v>365</v>
      </c>
      <c r="H8" s="79" t="s">
        <v>366</v>
      </c>
      <c r="I8" s="79" t="s">
        <v>365</v>
      </c>
      <c r="J8" s="79" t="s">
        <v>366</v>
      </c>
      <c r="K8" s="79" t="s">
        <v>365</v>
      </c>
      <c r="L8" s="79" t="s">
        <v>366</v>
      </c>
      <c r="M8" s="31"/>
      <c r="N8" s="31"/>
      <c r="O8" s="31"/>
      <c r="P8" s="31"/>
    </row>
    <row r="9" spans="1:16" ht="14.45" x14ac:dyDescent="0.55000000000000004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20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3">
        <v>12</v>
      </c>
      <c r="M9" s="31"/>
      <c r="N9" s="31"/>
      <c r="O9" s="31"/>
      <c r="P9" s="31"/>
    </row>
    <row r="10" spans="1:16" ht="25.5" x14ac:dyDescent="0.25">
      <c r="A10" s="33">
        <v>1</v>
      </c>
      <c r="B10" s="33" t="s">
        <v>511</v>
      </c>
      <c r="C10" s="33">
        <v>17289.2</v>
      </c>
      <c r="D10" s="203">
        <v>6295</v>
      </c>
      <c r="E10" s="52">
        <v>3803.63</v>
      </c>
      <c r="F10" s="260">
        <v>1405</v>
      </c>
      <c r="G10" s="33">
        <v>6122</v>
      </c>
      <c r="H10" s="33">
        <v>600</v>
      </c>
      <c r="I10" s="33">
        <v>31.2</v>
      </c>
      <c r="J10" s="33" t="s">
        <v>509</v>
      </c>
      <c r="K10" s="33">
        <v>480</v>
      </c>
      <c r="L10" s="33" t="s">
        <v>509</v>
      </c>
      <c r="M10" s="31"/>
      <c r="N10" s="31"/>
      <c r="O10" s="31"/>
      <c r="P10" s="31"/>
    </row>
    <row r="11" spans="1:16" x14ac:dyDescent="0.25">
      <c r="A11" s="33">
        <v>2</v>
      </c>
      <c r="B11" s="186" t="s">
        <v>527</v>
      </c>
      <c r="C11" s="33">
        <v>3122.2</v>
      </c>
      <c r="D11" s="203">
        <v>500</v>
      </c>
      <c r="E11" s="52">
        <v>686.88</v>
      </c>
      <c r="F11" s="260" t="s">
        <v>509</v>
      </c>
      <c r="G11" s="33">
        <v>98</v>
      </c>
      <c r="H11" s="33" t="s">
        <v>509</v>
      </c>
      <c r="I11" s="33">
        <v>444.5</v>
      </c>
      <c r="J11" s="33">
        <v>100</v>
      </c>
      <c r="K11" s="33" t="s">
        <v>509</v>
      </c>
      <c r="L11" s="33" t="s">
        <v>509</v>
      </c>
      <c r="M11" s="31"/>
      <c r="N11" s="31"/>
      <c r="O11" s="31"/>
      <c r="P11" s="31"/>
    </row>
    <row r="12" spans="1:16" ht="14.45" x14ac:dyDescent="0.55000000000000004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14.45" x14ac:dyDescent="0.55000000000000004">
      <c r="A13" s="31"/>
      <c r="B13" s="31"/>
      <c r="C13" s="31"/>
      <c r="D13" s="31"/>
      <c r="E13" s="202"/>
      <c r="F13" s="202"/>
      <c r="G13" s="202"/>
      <c r="H13" s="202"/>
      <c r="I13" s="202"/>
      <c r="J13" s="202"/>
      <c r="K13" s="202"/>
      <c r="L13" s="31"/>
      <c r="M13" s="31"/>
      <c r="N13" s="31"/>
      <c r="O13" s="31"/>
      <c r="P13" s="31"/>
    </row>
    <row r="14" spans="1:16" ht="14.45" x14ac:dyDescent="0.55000000000000004">
      <c r="A14" s="31"/>
      <c r="B14" s="31"/>
      <c r="C14" s="349"/>
      <c r="D14" s="349"/>
      <c r="E14" s="31"/>
      <c r="F14" s="312"/>
      <c r="G14" s="312"/>
      <c r="H14" s="31"/>
      <c r="I14" s="332"/>
      <c r="J14" s="332"/>
      <c r="K14" s="31"/>
      <c r="L14" s="31"/>
      <c r="M14" s="31"/>
      <c r="N14" s="31"/>
      <c r="O14" s="31"/>
      <c r="P14" s="31"/>
    </row>
    <row r="15" spans="1:16" x14ac:dyDescent="0.25">
      <c r="A15" s="31"/>
      <c r="B15" s="31"/>
      <c r="C15" s="347" t="s">
        <v>158</v>
      </c>
      <c r="D15" s="347"/>
      <c r="E15" s="31"/>
      <c r="F15" s="347" t="s">
        <v>159</v>
      </c>
      <c r="G15" s="347"/>
      <c r="H15" s="31"/>
      <c r="I15" s="347" t="s">
        <v>136</v>
      </c>
      <c r="J15" s="347"/>
      <c r="K15" s="31"/>
      <c r="L15" s="31"/>
      <c r="M15" s="31"/>
      <c r="N15" s="31"/>
      <c r="O15" s="31"/>
      <c r="P15" s="31"/>
    </row>
    <row r="16" spans="1:16" ht="14.45" x14ac:dyDescent="0.5500000000000000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x14ac:dyDescent="0.25">
      <c r="A17" s="31"/>
      <c r="B17" s="65" t="s">
        <v>137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ht="14.45" x14ac:dyDescent="0.5500000000000000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4.45" x14ac:dyDescent="0.5500000000000000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14.45" x14ac:dyDescent="0.5500000000000000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ht="14.45" x14ac:dyDescent="0.5500000000000000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ht="60" customHeight="1" x14ac:dyDescent="0.25">
      <c r="A22" s="31"/>
      <c r="B22" s="305" t="s">
        <v>484</v>
      </c>
      <c r="C22" s="305"/>
      <c r="D22" s="31"/>
      <c r="E22" s="31"/>
      <c r="F22" s="31"/>
      <c r="G22" s="31"/>
      <c r="H22" s="31"/>
      <c r="I22" s="348" t="s">
        <v>485</v>
      </c>
      <c r="J22" s="348"/>
      <c r="K22" s="31"/>
      <c r="L22" s="31"/>
      <c r="M22" s="31"/>
      <c r="N22" s="31"/>
      <c r="O22" s="31"/>
      <c r="P22" s="31"/>
    </row>
    <row r="23" spans="1:16" ht="14.45" x14ac:dyDescent="0.5500000000000000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4.45" x14ac:dyDescent="0.55000000000000004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4.45" x14ac:dyDescent="0.5500000000000000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4.45" x14ac:dyDescent="0.5500000000000000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4.45" x14ac:dyDescent="0.5500000000000000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4.45" x14ac:dyDescent="0.5500000000000000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4.45" x14ac:dyDescent="0.5500000000000000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4.45" x14ac:dyDescent="0.5500000000000000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4.45" x14ac:dyDescent="0.5500000000000000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</sheetData>
  <mergeCells count="20">
    <mergeCell ref="J1:L1"/>
    <mergeCell ref="J2:L2"/>
    <mergeCell ref="A4:L4"/>
    <mergeCell ref="A6:A8"/>
    <mergeCell ref="B6:B8"/>
    <mergeCell ref="C6:L6"/>
    <mergeCell ref="K5:L5"/>
    <mergeCell ref="C7:D7"/>
    <mergeCell ref="E7:F7"/>
    <mergeCell ref="G7:H7"/>
    <mergeCell ref="C14:D14"/>
    <mergeCell ref="F14:G14"/>
    <mergeCell ref="I14:J14"/>
    <mergeCell ref="I7:J7"/>
    <mergeCell ref="K7:L7"/>
    <mergeCell ref="I15:J15"/>
    <mergeCell ref="F15:G15"/>
    <mergeCell ref="C15:D15"/>
    <mergeCell ref="B22:C22"/>
    <mergeCell ref="I22:J22"/>
  </mergeCells>
  <phoneticPr fontId="46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фін план</vt:lpstr>
      <vt:lpstr>кап інвестиції</vt:lpstr>
      <vt:lpstr>кап будівництво</vt:lpstr>
      <vt:lpstr>залучені кошти</vt:lpstr>
      <vt:lpstr>трудові ресурси</vt:lpstr>
      <vt:lpstr>майно</vt:lpstr>
      <vt:lpstr>транспорт</vt:lpstr>
      <vt:lpstr>бізнес</vt:lpstr>
      <vt:lpstr>структура операц витрат за КВЕД</vt:lpstr>
      <vt:lpstr>ЗВІТ!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2022-12-07T05:32:13Z</cp:lastPrinted>
  <dcterms:created xsi:type="dcterms:W3CDTF">2021-11-03T09:40:18Z</dcterms:created>
  <dcterms:modified xsi:type="dcterms:W3CDTF">2024-01-10T08:09:57Z</dcterms:modified>
</cp:coreProperties>
</file>