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05" windowWidth="19425" windowHeight="11025"/>
  </bookViews>
  <sheets>
    <sheet name="фін план" sheetId="1" r:id="rId1"/>
    <sheet name="1_ кап інвестиції" sheetId="2" r:id="rId2"/>
    <sheet name="2_ кап будівництво" sheetId="3" r:id="rId3"/>
    <sheet name="3_ залучені кошти" sheetId="4" r:id="rId4"/>
    <sheet name="4_ персонал" sheetId="5" r:id="rId5"/>
    <sheet name="5_майно" sheetId="8" r:id="rId6"/>
    <sheet name="6_транспорт" sheetId="9" r:id="rId7"/>
    <sheet name="ЗВІТ" sheetId="10" r:id="rId8"/>
    <sheet name="Лист1" sheetId="11" r:id="rId9"/>
  </sheets>
  <definedNames>
    <definedName name="_xlnm.Print_Area" localSheetId="0">'фін план'!$A$1:$K$223</definedName>
  </definedNames>
  <calcPr calcId="145621"/>
</workbook>
</file>

<file path=xl/calcChain.xml><?xml version="1.0" encoding="utf-8"?>
<calcChain xmlns="http://schemas.openxmlformats.org/spreadsheetml/2006/main">
  <c r="F203" i="1" l="1"/>
  <c r="E203" i="1"/>
  <c r="D203" i="1"/>
  <c r="E199" i="1" l="1"/>
  <c r="E186" i="1" l="1"/>
  <c r="E127" i="1"/>
  <c r="E129" i="1"/>
  <c r="F191" i="1" l="1"/>
  <c r="G188" i="1"/>
  <c r="F192" i="1"/>
  <c r="G190" i="1"/>
  <c r="E48" i="1" l="1"/>
  <c r="E47" i="1"/>
  <c r="G192" i="1" l="1"/>
  <c r="G191" i="1"/>
  <c r="E134" i="1"/>
  <c r="E133" i="1"/>
  <c r="E130" i="1"/>
  <c r="E116" i="1"/>
  <c r="E114" i="1"/>
  <c r="E108" i="1"/>
  <c r="E106" i="1"/>
  <c r="E98" i="1"/>
  <c r="E97" i="1"/>
  <c r="E96" i="1"/>
  <c r="E92" i="1"/>
  <c r="E91" i="1"/>
  <c r="E84" i="1"/>
  <c r="E83" i="1"/>
  <c r="E82" i="1"/>
  <c r="E81" i="1"/>
  <c r="E75" i="1"/>
  <c r="E73" i="1"/>
  <c r="E70" i="1"/>
  <c r="E68" i="1"/>
  <c r="E66" i="1"/>
  <c r="E65" i="1"/>
  <c r="E64" i="1"/>
  <c r="E63" i="1"/>
  <c r="E56" i="1"/>
  <c r="E52" i="1"/>
  <c r="E46" i="1"/>
  <c r="E45" i="1" s="1"/>
  <c r="E42" i="1"/>
  <c r="E35" i="1"/>
  <c r="E71" i="1" l="1"/>
  <c r="F38" i="1"/>
  <c r="F146" i="1" l="1"/>
  <c r="F143" i="1" s="1"/>
  <c r="F37" i="1"/>
  <c r="F115" i="1" l="1"/>
  <c r="E115" i="1" s="1"/>
  <c r="F85" i="1" l="1"/>
  <c r="E85" i="1" s="1"/>
  <c r="I80" i="1" l="1"/>
  <c r="H80" i="1"/>
  <c r="F74" i="1" l="1"/>
  <c r="F46" i="1"/>
  <c r="F48" i="1"/>
  <c r="F45" i="1" l="1"/>
  <c r="I18" i="5" l="1"/>
  <c r="I14" i="5"/>
  <c r="I12" i="5"/>
  <c r="H23" i="5"/>
  <c r="H23" i="9"/>
  <c r="H17" i="9"/>
  <c r="H16" i="9"/>
  <c r="H15" i="9"/>
  <c r="H14" i="9"/>
  <c r="H13" i="9"/>
  <c r="H12" i="9"/>
  <c r="F24" i="9"/>
  <c r="J23" i="5"/>
  <c r="K23" i="5"/>
  <c r="L23" i="5"/>
  <c r="D20" i="5"/>
  <c r="D23" i="5" l="1"/>
  <c r="C23" i="5"/>
  <c r="F23" i="5"/>
  <c r="H111" i="1"/>
  <c r="J80" i="1"/>
  <c r="G45" i="1"/>
  <c r="F50" i="1"/>
  <c r="F51" i="1"/>
  <c r="E51" i="1" s="1"/>
  <c r="H45" i="1" l="1"/>
  <c r="I45" i="1"/>
  <c r="J45" i="1"/>
  <c r="G19" i="5" l="1"/>
  <c r="E19" i="5" s="1"/>
  <c r="J20" i="5"/>
  <c r="K20" i="5"/>
  <c r="L20" i="5"/>
  <c r="H20" i="5"/>
  <c r="H11" i="9"/>
  <c r="E24" i="9"/>
  <c r="G24" i="9"/>
  <c r="C20" i="8"/>
  <c r="E11" i="8"/>
  <c r="E12" i="8"/>
  <c r="E13" i="8"/>
  <c r="E14" i="8"/>
  <c r="E15" i="8"/>
  <c r="E16" i="8"/>
  <c r="E17" i="8"/>
  <c r="E18" i="8"/>
  <c r="E19" i="8"/>
  <c r="E10" i="8"/>
  <c r="D16" i="2"/>
  <c r="E16" i="2"/>
  <c r="F16" i="2"/>
  <c r="G16" i="2"/>
  <c r="H16" i="2"/>
  <c r="I16" i="2"/>
  <c r="J16" i="2"/>
  <c r="K16" i="2"/>
  <c r="L16" i="2"/>
  <c r="M16" i="2"/>
  <c r="O16" i="2"/>
  <c r="P16" i="2"/>
  <c r="Q16" i="2"/>
  <c r="R16" i="2"/>
  <c r="S16" i="2"/>
  <c r="T16" i="2"/>
  <c r="U16" i="2"/>
  <c r="V16" i="2"/>
  <c r="W16" i="2"/>
  <c r="X16" i="2"/>
  <c r="Y16" i="2"/>
  <c r="Z16" i="2"/>
  <c r="AA16" i="2"/>
  <c r="AB16" i="2"/>
  <c r="N13" i="2"/>
  <c r="N10" i="2"/>
  <c r="G146" i="1"/>
  <c r="G145" i="1" s="1"/>
  <c r="G143" i="1" s="1"/>
  <c r="H146" i="1"/>
  <c r="H145" i="1" s="1"/>
  <c r="H143" i="1" s="1"/>
  <c r="I146" i="1"/>
  <c r="I145" i="1" s="1"/>
  <c r="I143" i="1" s="1"/>
  <c r="J146" i="1"/>
  <c r="J145" i="1" s="1"/>
  <c r="J143" i="1" s="1"/>
  <c r="F156" i="1"/>
  <c r="F154" i="1"/>
  <c r="F153" i="1"/>
  <c r="F152" i="1"/>
  <c r="F148" i="1"/>
  <c r="F147" i="1"/>
  <c r="F206" i="1"/>
  <c r="F208" i="1"/>
  <c r="F200" i="1"/>
  <c r="F189" i="1"/>
  <c r="F179" i="1"/>
  <c r="J136" i="1"/>
  <c r="I136" i="1"/>
  <c r="H136" i="1"/>
  <c r="G136" i="1"/>
  <c r="J135" i="1"/>
  <c r="I135" i="1"/>
  <c r="H135" i="1"/>
  <c r="G135" i="1"/>
  <c r="F43" i="1"/>
  <c r="F44" i="1"/>
  <c r="E44" i="1" s="1"/>
  <c r="J95" i="1"/>
  <c r="I95" i="1"/>
  <c r="H95" i="1"/>
  <c r="H67" i="1"/>
  <c r="H62" i="1" s="1"/>
  <c r="I67" i="1"/>
  <c r="J67" i="1"/>
  <c r="J62" i="1" s="1"/>
  <c r="G67" i="1"/>
  <c r="I62" i="1"/>
  <c r="E43" i="1" l="1"/>
  <c r="F67" i="1"/>
  <c r="E67" i="1" s="1"/>
  <c r="G62" i="1"/>
  <c r="G61" i="1" s="1"/>
  <c r="N16" i="2"/>
  <c r="I61" i="1"/>
  <c r="I172" i="1" s="1"/>
  <c r="E20" i="8"/>
  <c r="H61" i="1"/>
  <c r="H172" i="1" s="1"/>
  <c r="I138" i="1"/>
  <c r="J61" i="1"/>
  <c r="J172" i="1" s="1"/>
  <c r="H138" i="1"/>
  <c r="J138" i="1"/>
  <c r="G138" i="1" l="1"/>
  <c r="G179" i="1"/>
  <c r="H179" i="1"/>
  <c r="I179" i="1"/>
  <c r="J179" i="1"/>
  <c r="F62" i="1" l="1"/>
  <c r="F69" i="1"/>
  <c r="E69" i="1" s="1"/>
  <c r="F76" i="1"/>
  <c r="E76" i="1" s="1"/>
  <c r="F77" i="1"/>
  <c r="E77" i="1" s="1"/>
  <c r="F78" i="1"/>
  <c r="E78" i="1" s="1"/>
  <c r="F79" i="1"/>
  <c r="E79" i="1" s="1"/>
  <c r="F86" i="1"/>
  <c r="E86" i="1" s="1"/>
  <c r="F87" i="1"/>
  <c r="E87" i="1" s="1"/>
  <c r="F88" i="1"/>
  <c r="E88" i="1" s="1"/>
  <c r="F89" i="1"/>
  <c r="E89" i="1" s="1"/>
  <c r="F90" i="1"/>
  <c r="E90" i="1" s="1"/>
  <c r="F93" i="1"/>
  <c r="E93" i="1" s="1"/>
  <c r="F99" i="1"/>
  <c r="E99" i="1" s="1"/>
  <c r="F100" i="1"/>
  <c r="E100" i="1" s="1"/>
  <c r="F101" i="1"/>
  <c r="E101" i="1" s="1"/>
  <c r="F102" i="1"/>
  <c r="E102" i="1" s="1"/>
  <c r="F103" i="1"/>
  <c r="E103" i="1" s="1"/>
  <c r="F104" i="1"/>
  <c r="E104" i="1" s="1"/>
  <c r="F105" i="1"/>
  <c r="E105" i="1" s="1"/>
  <c r="F107" i="1"/>
  <c r="E107" i="1" s="1"/>
  <c r="F109" i="1"/>
  <c r="E109" i="1" s="1"/>
  <c r="F110" i="1"/>
  <c r="E110" i="1" s="1"/>
  <c r="F111" i="1"/>
  <c r="E111" i="1" s="1"/>
  <c r="F112" i="1"/>
  <c r="E112" i="1" s="1"/>
  <c r="F113" i="1"/>
  <c r="E113" i="1" s="1"/>
  <c r="F117" i="1"/>
  <c r="E117" i="1" s="1"/>
  <c r="F118" i="1"/>
  <c r="E118" i="1" s="1"/>
  <c r="F119" i="1"/>
  <c r="E119" i="1" s="1"/>
  <c r="F120" i="1"/>
  <c r="E120" i="1" s="1"/>
  <c r="F121" i="1"/>
  <c r="E121" i="1" s="1"/>
  <c r="F122" i="1"/>
  <c r="E122" i="1" s="1"/>
  <c r="E135" i="1" s="1"/>
  <c r="F123" i="1"/>
  <c r="E123" i="1" s="1"/>
  <c r="F124" i="1"/>
  <c r="E124" i="1" s="1"/>
  <c r="F125" i="1"/>
  <c r="E125" i="1" s="1"/>
  <c r="F59" i="1"/>
  <c r="E59" i="1" s="1"/>
  <c r="F58" i="1"/>
  <c r="E58" i="1" s="1"/>
  <c r="F57" i="1"/>
  <c r="E57" i="1" s="1"/>
  <c r="F55" i="1"/>
  <c r="E55" i="1" s="1"/>
  <c r="G53" i="1"/>
  <c r="H53" i="1"/>
  <c r="I53" i="1"/>
  <c r="J53" i="1"/>
  <c r="E136" i="1" l="1"/>
  <c r="E62" i="1"/>
  <c r="F61" i="1"/>
  <c r="F131" i="1"/>
  <c r="F95" i="1"/>
  <c r="G40" i="1"/>
  <c r="G171" i="1" s="1"/>
  <c r="F135" i="1"/>
  <c r="F136" i="1"/>
  <c r="F53" i="1"/>
  <c r="I40" i="1"/>
  <c r="I171" i="1" s="1"/>
  <c r="H40" i="1"/>
  <c r="H171" i="1" s="1"/>
  <c r="J40" i="1"/>
  <c r="J171" i="1" s="1"/>
  <c r="E53" i="1" l="1"/>
  <c r="E40" i="1" s="1"/>
  <c r="F40" i="1"/>
  <c r="F171" i="1" s="1"/>
  <c r="F138" i="1"/>
  <c r="F94" i="1"/>
  <c r="E131" i="1"/>
  <c r="E138" i="1" s="1"/>
  <c r="E61" i="1"/>
  <c r="G95" i="1"/>
  <c r="G172" i="1" s="1"/>
  <c r="F172" i="1" l="1"/>
  <c r="F173" i="1" s="1"/>
  <c r="E94" i="1"/>
  <c r="E95" i="1"/>
  <c r="G17" i="5" l="1"/>
  <c r="E17" i="5" s="1"/>
  <c r="G16" i="5"/>
  <c r="G15" i="5"/>
  <c r="E23" i="5" l="1"/>
  <c r="G23" i="5" l="1"/>
  <c r="I20" i="5"/>
  <c r="G20" i="5"/>
  <c r="I23" i="5" l="1"/>
</calcChain>
</file>

<file path=xl/sharedStrings.xml><?xml version="1.0" encoding="utf-8"?>
<sst xmlns="http://schemas.openxmlformats.org/spreadsheetml/2006/main" count="1185" uniqueCount="452">
  <si>
    <t>"ЗАТВЕРДЖЕНО"</t>
  </si>
  <si>
    <t>М.П.</t>
  </si>
  <si>
    <t>Проект</t>
  </si>
  <si>
    <t>Уточнений</t>
  </si>
  <si>
    <t>зробити позначку "Х"</t>
  </si>
  <si>
    <t>Коди</t>
  </si>
  <si>
    <t xml:space="preserve">Підприємство  </t>
  </si>
  <si>
    <t xml:space="preserve">за ЄДРПОУ </t>
  </si>
  <si>
    <t xml:space="preserve">Організаційно-правова форма </t>
  </si>
  <si>
    <t>за КОПФГ</t>
  </si>
  <si>
    <t>Територія</t>
  </si>
  <si>
    <t>за КОАТУУ</t>
  </si>
  <si>
    <t>за СПОДУ</t>
  </si>
  <si>
    <t xml:space="preserve">Галузь     </t>
  </si>
  <si>
    <t>за ЗКГНГ</t>
  </si>
  <si>
    <t xml:space="preserve">Вид економічної діяльності    </t>
  </si>
  <si>
    <t xml:space="preserve">за  КВЕД  </t>
  </si>
  <si>
    <t>Одиниця виміру, грн.</t>
  </si>
  <si>
    <t>Форма власності</t>
  </si>
  <si>
    <t>Середньооблікова кількість штатних працівників</t>
  </si>
  <si>
    <t xml:space="preserve">Місцезнаходження  </t>
  </si>
  <si>
    <t xml:space="preserve">Телефон </t>
  </si>
  <si>
    <t>Керівник</t>
  </si>
  <si>
    <t>Найменування показника</t>
  </si>
  <si>
    <t xml:space="preserve">Код рядка </t>
  </si>
  <si>
    <t xml:space="preserve">У тому числі за кварталами </t>
  </si>
  <si>
    <t>Пояснення та обґрунтування до запланованого рівня доходів/витрат</t>
  </si>
  <si>
    <t xml:space="preserve">І  </t>
  </si>
  <si>
    <t xml:space="preserve">ІІ  </t>
  </si>
  <si>
    <t xml:space="preserve">ІІІ  </t>
  </si>
  <si>
    <t xml:space="preserve">ІV </t>
  </si>
  <si>
    <t>Дохід (виручка) від реалізації продукції (товарів, робіт, послуг)</t>
  </si>
  <si>
    <t>Інші доходи від операційної діяльності, в т.ч.:</t>
  </si>
  <si>
    <t>дохід від оренди активів</t>
  </si>
  <si>
    <t>дохід від реалізації майна</t>
  </si>
  <si>
    <t xml:space="preserve">інші доходи </t>
  </si>
  <si>
    <t>від                                  року №</t>
  </si>
  <si>
    <t>________________ __________</t>
  </si>
  <si>
    <t>"     "                                  р.</t>
  </si>
  <si>
    <t>благодійні внески від громадян та організацій тощо</t>
  </si>
  <si>
    <t>Собівартість реалізованої продукції (товарів, робіт, послуг), у тому числі:</t>
  </si>
  <si>
    <t>Витрати на послуги, матеріали та сировину, в т.ч.:</t>
  </si>
  <si>
    <t>ремонт та запасні частини до транспортних засобів</t>
  </si>
  <si>
    <t>господарчі товари та інвентар, в т.ч.:</t>
  </si>
  <si>
    <t>основні засоби</t>
  </si>
  <si>
    <t>малоцінні товари</t>
  </si>
  <si>
    <t>Витрати на паливо-мастильні матеріали</t>
  </si>
  <si>
    <t>Витрати на комунальні послуги та енергоносії, в т.ч.:</t>
  </si>
  <si>
    <t>витрати на електроенергію</t>
  </si>
  <si>
    <t>витрати на водопостачання та водовідведення</t>
  </si>
  <si>
    <t>витрати на природний газ</t>
  </si>
  <si>
    <t>витрати на тверде паливо</t>
  </si>
  <si>
    <t>Витрати на оплату праці</t>
  </si>
  <si>
    <t>Відрахування на соціальні заходи</t>
  </si>
  <si>
    <t>Витрати по виконанню цільових програм</t>
  </si>
  <si>
    <t>Амортизація</t>
  </si>
  <si>
    <t>Інші витрати, в т.ч.:</t>
  </si>
  <si>
    <t>витрати на канцтовари, офісне приладдя та устаткування, в т.ч.:</t>
  </si>
  <si>
    <t>витрати на придбання та супровід програмного забезпечення</t>
  </si>
  <si>
    <t>витрати на службові відрядження</t>
  </si>
  <si>
    <t>витрати на зв'язок та інтернет</t>
  </si>
  <si>
    <t>витрати на культурно-масові заходи</t>
  </si>
  <si>
    <t>витрати на обслуговування орг. техніки</t>
  </si>
  <si>
    <t>Інші витрати від операційної діяльності, в т.ч.:</t>
  </si>
  <si>
    <t>Юридичні та нотариальні послуги</t>
  </si>
  <si>
    <t>Витрати на охорону праці та навчання працівників</t>
  </si>
  <si>
    <t>Інші адміністративні витрати, в т.ч.:</t>
  </si>
  <si>
    <t>ІІ. Елементи операційних витрат</t>
  </si>
  <si>
    <t>Витрати на оплату праці, в т.ч.:</t>
  </si>
  <si>
    <t>Матеріальні затрати</t>
  </si>
  <si>
    <t>Інші операційні витрати</t>
  </si>
  <si>
    <t>ІІІ. Інвестиційна діяльність</t>
  </si>
  <si>
    <t>Доходи від інвестиційної діяльності, у т.ч.:</t>
  </si>
  <si>
    <t>доходи з місцевого бюджету цільового фінансування по капітальних видатках</t>
  </si>
  <si>
    <t>Капітальні інвестиції, усього, у тому числі:</t>
  </si>
  <si>
    <t>капітальне будівництво</t>
  </si>
  <si>
    <t>придбання (виготовлення) основних засобів</t>
  </si>
  <si>
    <t>придбання (виготовлення) інших необоротних матеріальних активів</t>
  </si>
  <si>
    <t>придбання (створення) нематеріальних активів</t>
  </si>
  <si>
    <t>модернізація, модифікація (добудова, дообладнання, реконструкція) основних засобів</t>
  </si>
  <si>
    <t>капітальний ремонт</t>
  </si>
  <si>
    <t>ІV. Фінансова діяльність</t>
  </si>
  <si>
    <t>Доходи від фінансової діяльності за зобов’язаннями, у т. ч.:</t>
  </si>
  <si>
    <t xml:space="preserve">кредити </t>
  </si>
  <si>
    <t>позики</t>
  </si>
  <si>
    <t>депозити</t>
  </si>
  <si>
    <t>Інші надходження (розшифрувати)</t>
  </si>
  <si>
    <t>Витрати від фінансової діяльності за зобов’язаннями, у т. ч.:</t>
  </si>
  <si>
    <t>Інші витрати (розшифрувати)</t>
  </si>
  <si>
    <t>Нерозподілені доходи</t>
  </si>
  <si>
    <t>на 1.01</t>
  </si>
  <si>
    <t>на 1.04</t>
  </si>
  <si>
    <t>на 1.07</t>
  </si>
  <si>
    <t>на 1.10</t>
  </si>
  <si>
    <t>Заборгованість перед працівниками за заробітною платою</t>
  </si>
  <si>
    <t xml:space="preserve">                                (посада)</t>
  </si>
  <si>
    <t>______________________</t>
  </si>
  <si>
    <t>Витрати на збут, в т.ч.:</t>
  </si>
  <si>
    <t>дохід від одержаних грантів та субсідій</t>
  </si>
  <si>
    <t>у т.ч. за рахунок місцевого бюджету</t>
  </si>
  <si>
    <t>продукти харчування</t>
  </si>
  <si>
    <t>Дебіторська заборгованість</t>
  </si>
  <si>
    <t>Кредиторська заборгованість</t>
  </si>
  <si>
    <t>витрати на теплопостачання</t>
  </si>
  <si>
    <t>Консультаційні та інформаційні послуги</t>
  </si>
  <si>
    <t>витрати на підвищення кваліфікації та перепідготовку кадрів</t>
  </si>
  <si>
    <t xml:space="preserve">Чистий фінансовий результат,
у тому числі:
</t>
  </si>
  <si>
    <t>прибуток</t>
  </si>
  <si>
    <t>збиток</t>
  </si>
  <si>
    <t>Дані про персонал та витрати на оплату праці</t>
  </si>
  <si>
    <t xml:space="preserve">Середня кількість працівників
(штатних працівників, зовнішніх сумісників та працівників, які працюють
за цивільно-правовими договорами), у тому числі:
</t>
  </si>
  <si>
    <t>адміністративно-управлінський персонал</t>
  </si>
  <si>
    <t>лікарській персонал</t>
  </si>
  <si>
    <t>спеціалісти-немедики</t>
  </si>
  <si>
    <t>інший персонал</t>
  </si>
  <si>
    <t>фахівці з базовою та неповною вищою медичною освітою</t>
  </si>
  <si>
    <t>молодший медичний персонал</t>
  </si>
  <si>
    <t xml:space="preserve">Середньомісячні витрати на оплату праці
одного працівника (грн), усього, у тому числі:
</t>
  </si>
  <si>
    <t>Податкова заборгованість, в т.ч.</t>
  </si>
  <si>
    <t>Відомості про майно</t>
  </si>
  <si>
    <t>Сплата податків, зборів та інших обов’язкових платежів</t>
  </si>
  <si>
    <t>Сплата податків та зборів до Державного бюджету України (податкові платежі), усього</t>
  </si>
  <si>
    <t xml:space="preserve">Сплата податків та зборів до місцевих бюджетів
(податкові платежі), усього, в т.ч.:
</t>
  </si>
  <si>
    <t>податок на доходи фізичних осіб</t>
  </si>
  <si>
    <t>земельний податок</t>
  </si>
  <si>
    <t>орендна плата</t>
  </si>
  <si>
    <t>інші податки та збори (розшифрувати)</t>
  </si>
  <si>
    <t>погашення реструктуризованих та відстрочених сум, що підлягають сплаті в поточному році до бюджетів та державних цільових фондів</t>
  </si>
  <si>
    <t>інші (штрафи, пені, неустойки) (розшифрувати)</t>
  </si>
  <si>
    <t>Відомості про заборгованість</t>
  </si>
  <si>
    <t>відшкодування збитків від надзвичайних ситуацій, стихійного лиха, пожеж, техногенних аварій тощо</t>
  </si>
  <si>
    <t>Надходження (дохід, виручка) від реалізації продукції (товарів, робіт, послуг), в т.ч.:</t>
  </si>
  <si>
    <t>I. Формування фінансових результатів</t>
  </si>
  <si>
    <t>надходження коштів як компенсація орендарем комунальних послуг</t>
  </si>
  <si>
    <t>Інші операційні витрати, в т.ч.:</t>
  </si>
  <si>
    <t>VІ. Додаткова інформація</t>
  </si>
  <si>
    <t>Витрати на страхові та рєестраційні послуги</t>
  </si>
  <si>
    <t>Витрати на аудіторські послуги</t>
  </si>
  <si>
    <t>Витрати на товари, заходи, в т.ч.:</t>
  </si>
  <si>
    <t>І.І. Доходи</t>
  </si>
  <si>
    <t>І.ІІ. Видатки</t>
  </si>
  <si>
    <t>1114/1</t>
  </si>
  <si>
    <t>1114/2</t>
  </si>
  <si>
    <t>V. Фінансовий результат діяльності</t>
  </si>
  <si>
    <t xml:space="preserve">   доходи за програмою медичних гарантій від НСЗУ</t>
  </si>
  <si>
    <t>Виконавець</t>
  </si>
  <si>
    <t>№ з/п</t>
  </si>
  <si>
    <t>Найменування обєкта</t>
  </si>
  <si>
    <t>Залучення кредитних коштів</t>
  </si>
  <si>
    <t>рік</t>
  </si>
  <si>
    <t>у тому числі за кварталами</t>
  </si>
  <si>
    <t>І</t>
  </si>
  <si>
    <t>ІІ</t>
  </si>
  <si>
    <t>ІІІ</t>
  </si>
  <si>
    <t>ІV</t>
  </si>
  <si>
    <t>Бюджетне фінансування</t>
  </si>
  <si>
    <t>Власні кошти (розшифрувати)</t>
  </si>
  <si>
    <t>Інші джерела (розшифрувати)</t>
  </si>
  <si>
    <t>Усього</t>
  </si>
  <si>
    <t>придбання (виготовлення) основних засобів (розшифрувати)</t>
  </si>
  <si>
    <t>придбання (створення) нематеріальних активів (розшифрувати про ліцензійне програмне забезпечення)</t>
  </si>
  <si>
    <t>модернізація, модифікація (добудова, дообладнення, реконструкція) (розшифрувати)</t>
  </si>
  <si>
    <t>Відсоток</t>
  </si>
  <si>
    <t>_______________________</t>
  </si>
  <si>
    <t xml:space="preserve">         (Власне ім'я, ПРІЗВИЩЕ)    </t>
  </si>
  <si>
    <t>Джерела капітальних інвестицій</t>
  </si>
  <si>
    <t>тис.грн. (без ПДВ)</t>
  </si>
  <si>
    <t>(рядок 3100 Фінансового плану)</t>
  </si>
  <si>
    <t>Найменування об'єкта</t>
  </si>
  <si>
    <t>Рік початку і закінчення будівництва</t>
  </si>
  <si>
    <t>Загальна кошторисна вартість</t>
  </si>
  <si>
    <t>Первисна балансова вартість введених потужностей на початок планового року</t>
  </si>
  <si>
    <t>Незавершене будівництво на початок планового року</t>
  </si>
  <si>
    <t>Плановий рік</t>
  </si>
  <si>
    <t>освоєння капітальних вкладень</t>
  </si>
  <si>
    <t>фінансування капітальних інвестицій (оплата грошовими коштами), усього</t>
  </si>
  <si>
    <t>у тому числі:</t>
  </si>
  <si>
    <t>власні кошти</t>
  </si>
  <si>
    <t>кредитні кошти</t>
  </si>
  <si>
    <t>інші джерела (зазначити джерело)</t>
  </si>
  <si>
    <t>Інформація щодо проектно-кошторисної документації (стан розроблення, затвердження, у разі затвердження зазначити субєкт управління, яким затверджено та відповідний документ)</t>
  </si>
  <si>
    <t>Документ, яким затверджений титул будови, із зазначенням субєкта управління, який його погодив</t>
  </si>
  <si>
    <t>Капітальне будівництво</t>
  </si>
  <si>
    <t>тис.грн., без ПДВ</t>
  </si>
  <si>
    <t>(рядок 3110 Фінансового плану)</t>
  </si>
  <si>
    <t>Таблиця 1</t>
  </si>
  <si>
    <t>Таблиця 2</t>
  </si>
  <si>
    <t>Заборгованість за кредитами на початок ________ року</t>
  </si>
  <si>
    <t>Сума основного боргу</t>
  </si>
  <si>
    <t>відсотки нараховані</t>
  </si>
  <si>
    <t>План із залучення коштів</t>
  </si>
  <si>
    <t>План з повернення коштів</t>
  </si>
  <si>
    <t>сума основного боргу</t>
  </si>
  <si>
    <t>відсотки, нараховані протягом року</t>
  </si>
  <si>
    <t>відсотки сплачені</t>
  </si>
  <si>
    <t>курсові різниці (сума основного боргу) (+/-)</t>
  </si>
  <si>
    <t>курсові різниці (відсотки) (+/-)</t>
  </si>
  <si>
    <t>Заборгованість за кредитами на кінець ________ року</t>
  </si>
  <si>
    <t>Інформація щодо отримання та повернення залучених коштів</t>
  </si>
  <si>
    <t>грн.</t>
  </si>
  <si>
    <t>Таблиця 3</t>
  </si>
  <si>
    <t>Зобов'язання</t>
  </si>
  <si>
    <t>Довгострокові зобов'язання, усього, у тому числі:</t>
  </si>
  <si>
    <t>Короткострокові зобов'язання, усього, у тому числі:</t>
  </si>
  <si>
    <t>Інші фінансові зобов'язання, усього, у тому числі:</t>
  </si>
  <si>
    <t>Таблиця 4</t>
  </si>
  <si>
    <t>Марка</t>
  </si>
  <si>
    <t>Рік придбання</t>
  </si>
  <si>
    <t>Мета використання</t>
  </si>
  <si>
    <t>Витрати, усього</t>
  </si>
  <si>
    <t>Договір</t>
  </si>
  <si>
    <t>Дата початку оренди</t>
  </si>
  <si>
    <t>плановий рік</t>
  </si>
  <si>
    <t>Витрати на ремонт та запасні частини до транспортних засобів</t>
  </si>
  <si>
    <t>…</t>
  </si>
  <si>
    <t>Витрати на комунальні послуги та енергоносії</t>
  </si>
  <si>
    <t>Адміністративні витрати, в т.ч.:</t>
  </si>
  <si>
    <t>Інші витрати, усього, у тому числі (розшифрувати):</t>
  </si>
  <si>
    <t>Інші фінансові витрати, усього, у тому числі (розшифрувати):</t>
  </si>
  <si>
    <t>1311/1</t>
  </si>
  <si>
    <t>1311/2</t>
  </si>
  <si>
    <t>1411…</t>
  </si>
  <si>
    <t>1451…</t>
  </si>
  <si>
    <t xml:space="preserve">на окремі заходи по реалізації місцевих програм,  в т.ч.: (розшифрувати) </t>
  </si>
  <si>
    <t>Інші доходи, т.ч.: (розшифрувати)</t>
  </si>
  <si>
    <t>Виплата пенсій і допомоги</t>
  </si>
  <si>
    <t>Інші виплати населенню</t>
  </si>
  <si>
    <t>Виплати лікарям-інтернам</t>
  </si>
  <si>
    <t>медикаменти та перев'язувальні матеріали, в т.ч.:</t>
  </si>
  <si>
    <t>1111/1</t>
  </si>
  <si>
    <t>Витрати на відрядження</t>
  </si>
  <si>
    <t>Оплата послуг (крім комунальних)</t>
  </si>
  <si>
    <t>Витрати за вивіз ТПВ, нечистот</t>
  </si>
  <si>
    <t>за програмою фінансової підтримки, в т.ч.:</t>
  </si>
  <si>
    <t xml:space="preserve">    на покриття вартості комунальних послуг та енергоносіїв </t>
  </si>
  <si>
    <t xml:space="preserve">   для пільгової категорії населення</t>
  </si>
  <si>
    <t xml:space="preserve">   основні засоби</t>
  </si>
  <si>
    <t xml:space="preserve">   малоцінні товари</t>
  </si>
  <si>
    <t>1251…</t>
  </si>
  <si>
    <t>Дохід з місцевого бюджету за цільовими програмами, в т.ч.:</t>
  </si>
  <si>
    <t>Дохід за державною програмою медичних гарантій</t>
  </si>
  <si>
    <t>Дохід з державного (обласного) бюджету за цільовими програмами, в т.ч.:</t>
  </si>
  <si>
    <t>Назва майна</t>
  </si>
  <si>
    <t>Місце знаходження</t>
  </si>
  <si>
    <t>Сума нарахованого зносу (тис.грн.)</t>
  </si>
  <si>
    <t>Земельні ділянки</t>
  </si>
  <si>
    <t>в т.ч. передано в оренду</t>
  </si>
  <si>
    <t>Будинки та споруди</t>
  </si>
  <si>
    <t>Машини та обладнання</t>
  </si>
  <si>
    <t>Транспортні засоби</t>
  </si>
  <si>
    <t>Інструменти, прилади, інвентар</t>
  </si>
  <si>
    <t>Інші основні засоби</t>
  </si>
  <si>
    <t>Всього</t>
  </si>
  <si>
    <t>Таблиця 5</t>
  </si>
  <si>
    <t xml:space="preserve">Фактичний стан майна </t>
  </si>
  <si>
    <t xml:space="preserve">ВИКОРИСТАННЯ ТРУДОВИХ РЕСУРСІВ </t>
  </si>
  <si>
    <t>Назва показника</t>
  </si>
  <si>
    <t>у тому числі</t>
  </si>
  <si>
    <t>всього</t>
  </si>
  <si>
    <t>в т.ч. адмінперсонал</t>
  </si>
  <si>
    <t>Кількість вакантних місць</t>
  </si>
  <si>
    <t>Вибуло працівників (шт.од.)</t>
  </si>
  <si>
    <t>Фонд оплати праці штатних працівників (тис.грн.) в тому числі</t>
  </si>
  <si>
    <t>5.1.</t>
  </si>
  <si>
    <t>основна</t>
  </si>
  <si>
    <t>5.2.</t>
  </si>
  <si>
    <t>додаткова</t>
  </si>
  <si>
    <t>5.2.1.</t>
  </si>
  <si>
    <t>надбавки та доплати</t>
  </si>
  <si>
    <t>5.2.2.</t>
  </si>
  <si>
    <t>премії</t>
  </si>
  <si>
    <t>5.2.3.</t>
  </si>
  <si>
    <t>індексація</t>
  </si>
  <si>
    <t>5.2.4.</t>
  </si>
  <si>
    <t>матеріальна допомога</t>
  </si>
  <si>
    <t>5.2.5.</t>
  </si>
  <si>
    <t>відпускні</t>
  </si>
  <si>
    <t>5.2.6.</t>
  </si>
  <si>
    <t>Середньомісячна заробітна плата штатних працівників</t>
  </si>
  <si>
    <t>Сеоредньоспискова чисельнисть працівників за договорами (цивільно-правовий договір, договір-підряду, тощо) за звітний період</t>
  </si>
  <si>
    <t>Фонд оплати праці працівників за договорами (тис.грн.)</t>
  </si>
  <si>
    <t>ВСЬОГО ФОНД ОПЛАТИ ПРАЦІ (тис.грн.)</t>
  </si>
  <si>
    <t>Плановий рік до плану поточного року, %</t>
  </si>
  <si>
    <t xml:space="preserve">Витрати, повязані з використанням власних службових автомобілів </t>
  </si>
  <si>
    <t>Витрати на оренду службових автомобілів</t>
  </si>
  <si>
    <t>Транспортні витрати</t>
  </si>
  <si>
    <t>Таблиця 6</t>
  </si>
  <si>
    <t>Залишок коштів на початок періоду</t>
  </si>
  <si>
    <t>Чистий рух коштів від операційної діяльності</t>
  </si>
  <si>
    <t>Чистий рух коштів від інвестиційної діяльності </t>
  </si>
  <si>
    <t>Чистий рух коштів від фінансової діяльності</t>
  </si>
  <si>
    <t xml:space="preserve">Цільове фінансування </t>
  </si>
  <si>
    <t>сума рядків 0110-0140</t>
  </si>
  <si>
    <t>сума рядків 1110,1120,1130,1140-1250</t>
  </si>
  <si>
    <t>сума рядків 1111,1112,1113,1114</t>
  </si>
  <si>
    <t>сума рядків 1310,1320-1410,1420-1450</t>
  </si>
  <si>
    <t>сума рядків 1311,1312-1316</t>
  </si>
  <si>
    <t>плата за розрахунково-касове обслуговування (інші послуги банків) тощо</t>
  </si>
  <si>
    <t>витрати на рекламу, гарантійний ремонт (обслуговування) тощо</t>
  </si>
  <si>
    <t>Дохід за рахунок трансфертів з інших місцевих бюдетів</t>
  </si>
  <si>
    <t>1041…</t>
  </si>
  <si>
    <t>1051/1</t>
  </si>
  <si>
    <t>1052/1…</t>
  </si>
  <si>
    <t>1061…</t>
  </si>
  <si>
    <t>сума рядків 1071-1076</t>
  </si>
  <si>
    <t>сума рядків 1051,1052</t>
  </si>
  <si>
    <t>сума рядків 1010,1020,1030,1040,1050,1060,1070</t>
  </si>
  <si>
    <t>Усього доходів (сума рядків 0100, 1000, 3000, 4000)</t>
  </si>
  <si>
    <t>дохід з інших джерел по капітальних видатках</t>
  </si>
  <si>
    <t>сума рядків 3001,3002</t>
  </si>
  <si>
    <t>сума рядків 3110, 3120, 3130, 3140, 3150, 3160</t>
  </si>
  <si>
    <t>сума рядків 4001-4003, 4010</t>
  </si>
  <si>
    <t>сума рядків 4021-4023, 4030</t>
  </si>
  <si>
    <t>Усього витрат (сума рядків 1100, 1300, 1500, 1600, 1700, 3100, 4020)</t>
  </si>
  <si>
    <t>Витрати на оплату праці (грн.), усього, в тому числі:</t>
  </si>
  <si>
    <t>Середня кількість штатних працівників за звітний період*</t>
  </si>
  <si>
    <t>Облікова  кількість штатних працівників*</t>
  </si>
  <si>
    <t>*По ІНСТРУКЦІЇ ЗІ СТАТИСТИКИ КІЛЬКОСТІ ПРАЦІВНИКІВ, затверджена наказом Державного комітету статистики України від 28.09.2005 р. №286</t>
  </si>
  <si>
    <t>сума рядків 1130, 1380</t>
  </si>
  <si>
    <t>сума рядків 1510-1550</t>
  </si>
  <si>
    <t>сума рядків 1160, 1420, 1520</t>
  </si>
  <si>
    <t>сума рядків 1170, 1430, 1530</t>
  </si>
  <si>
    <t>сума рядків 1240, 1440, 1540</t>
  </si>
  <si>
    <t>сума рядків 1250, 1410, 1550, 1600, 1700</t>
  </si>
  <si>
    <t>ЗВІТ ПРО ВИКОНАННЯ ФІНАНСОВОГО ПЛАНУ</t>
  </si>
  <si>
    <t>(назва підприємства)</t>
  </si>
  <si>
    <t>Показники </t>
  </si>
  <si>
    <t>Код рядка</t>
  </si>
  <si>
    <t>Звітний період наростаючим підсумком з початку року</t>
  </si>
  <si>
    <t>план</t>
  </si>
  <si>
    <t>факт</t>
  </si>
  <si>
    <t>1 </t>
  </si>
  <si>
    <t>2 </t>
  </si>
  <si>
    <t>за ____________ 20__ року</t>
  </si>
  <si>
    <t>Звітний період (___________ 20__ року)</t>
  </si>
  <si>
    <t>І. Формування фінансових результатів</t>
  </si>
  <si>
    <t>І.І.Доходи</t>
  </si>
  <si>
    <t>РАЗОМ (сума рядків 2000,2010,2020,2030,2040,2050)</t>
  </si>
  <si>
    <t>Вартість основних засобів</t>
  </si>
  <si>
    <t>VІІ. Коефіцієнтний аналіз</t>
  </si>
  <si>
    <t>х</t>
  </si>
  <si>
    <t>(підпис)</t>
  </si>
  <si>
    <t>тис. грн. (0,000)</t>
  </si>
  <si>
    <t xml:space="preserve">У разі збільшення витрат на оплату праці в плановому році порівняно з установленим рівнем поточного року надаються відповідні обґрунтування. </t>
  </si>
  <si>
    <t>відхилення, +/-            (ст.8 - ст.7)</t>
  </si>
  <si>
    <t>відхилення, %  (ст.8/ст.7)х100</t>
  </si>
  <si>
    <t>відхилення, +/-            (ст.4 - ст.3)</t>
  </si>
  <si>
    <t>відхилення, %  (ст.4/ст.3)х100</t>
  </si>
  <si>
    <t>сума рядків 1110, 1120, 1311, 1360, 1370, 1510</t>
  </si>
  <si>
    <t>9</t>
  </si>
  <si>
    <t>Затверджений</t>
  </si>
  <si>
    <r>
      <t xml:space="preserve">Орган управління  </t>
    </r>
    <r>
      <rPr>
        <b/>
        <i/>
        <sz val="10"/>
        <rFont val="Times New Roman"/>
        <family val="1"/>
        <charset val="204"/>
      </rPr>
      <t xml:space="preserve"> </t>
    </r>
  </si>
  <si>
    <t>запасні частини до транспортних засобів</t>
  </si>
  <si>
    <t>зберігається чи утримується за рахунок чистого прибутку на кінець звітного періоду та зберігається для подальшого використання як власний капітал</t>
  </si>
  <si>
    <t>факт __________ року</t>
  </si>
  <si>
    <t>уточнений фінансовий план _________ року</t>
  </si>
  <si>
    <t>Додаток 1.7.</t>
  </si>
  <si>
    <t>витрати на електроенергію, в т.ч.:</t>
  </si>
  <si>
    <t>за рахунок відшкодування</t>
  </si>
  <si>
    <t>1131/1</t>
  </si>
  <si>
    <t>від орендарів</t>
  </si>
  <si>
    <t>витрати на водопостачання та водовідведення, в т.ч.:</t>
  </si>
  <si>
    <t>1132/2</t>
  </si>
  <si>
    <t>1133/1</t>
  </si>
  <si>
    <t>1134/1</t>
  </si>
  <si>
    <t>1135/1</t>
  </si>
  <si>
    <t>сума рядків 1131,1132,1133,1134,1135</t>
  </si>
  <si>
    <t>плата за послуги, що надаються згідно з основною діяльністю (платні медичні, стоматологічні послуги)</t>
  </si>
  <si>
    <t>Таблиця 7</t>
  </si>
  <si>
    <t>інші заохочувальні та компенсаційні виплати (за підсумками роботи за рік тощо)</t>
  </si>
  <si>
    <t>Питома вага доходу з місцевого бюджету у загальних доходах підприємства (%),  (рядок 1050/рядок 5000)х100</t>
  </si>
  <si>
    <t>Питома вага комунальних витрат у загальних видатках підприємства (%),  ((рядок 1130+1140+1380)/рядок 5010))х100</t>
  </si>
  <si>
    <t>Питома вага капітальних видатків у загальних видатках підприємства (%),  (рядок 3100/рядок 5010)х100</t>
  </si>
  <si>
    <t>Питома вага сумарного ФОП з нарахуваннями у загальних  видатках підприємства (%),  ((рядок 2000+2010)/рядок 5010))х100</t>
  </si>
  <si>
    <t>Боярської міської ради</t>
  </si>
  <si>
    <t>Управління фінансів</t>
  </si>
  <si>
    <t>від ____________року №</t>
  </si>
  <si>
    <t>_________________        _____________</t>
  </si>
  <si>
    <t>"ПОГОДЖЕНО"</t>
  </si>
  <si>
    <t xml:space="preserve">Відділ економічного розвитку та тарифної політики </t>
  </si>
  <si>
    <t>виконавчого комітету Боярської міської ради</t>
  </si>
  <si>
    <t>________________          ______________</t>
  </si>
  <si>
    <t>Рішенням виконкому</t>
  </si>
  <si>
    <t>Від надання медичних та немдичних послуг  за кошти юридичних та фізичних осіб</t>
  </si>
  <si>
    <t>1052/1</t>
  </si>
  <si>
    <t>військовий збір</t>
  </si>
  <si>
    <t>Інші адміністративні витрати</t>
  </si>
  <si>
    <t>Інші витрати від операційної діяльності</t>
  </si>
  <si>
    <t>Інші витрати</t>
  </si>
  <si>
    <t>Київська область, Фастівський район, місто Боярка, вулиця Соборності, 51</t>
  </si>
  <si>
    <t>Користитвуання згідно Державного акту на право постійного користування земельною ділянкою (серія ЯЯ № 153839 від 19.01.2010 року)</t>
  </si>
  <si>
    <t>0,03 га</t>
  </si>
  <si>
    <t>158,6 кв.м</t>
  </si>
  <si>
    <t>Renault Dokker</t>
  </si>
  <si>
    <t>Renault Duster</t>
  </si>
  <si>
    <t>Chevrolet Niva</t>
  </si>
  <si>
    <t>Peugeot Boxer</t>
  </si>
  <si>
    <t>УАЗ</t>
  </si>
  <si>
    <t>Флюорограф</t>
  </si>
  <si>
    <t>Газ-53</t>
  </si>
  <si>
    <t>для забезпечення надання медичноъ допомоги</t>
  </si>
  <si>
    <t>Комунальне некомерційне підприємство "Лікарня інтенсивного лікування Боярської міської ради"</t>
  </si>
  <si>
    <t>Комунальне некомерційне підприємство</t>
  </si>
  <si>
    <t>Боярська міська рада</t>
  </si>
  <si>
    <t>Київська область, Фастівський район, м. Боярка, вулиця Собоності, 51, 08154</t>
  </si>
  <si>
    <t>Охорона здоров'я</t>
  </si>
  <si>
    <t>Пляцек Володимир Анатолыйович</t>
  </si>
  <si>
    <t>(04598) 40-059</t>
  </si>
  <si>
    <t>01994669</t>
  </si>
  <si>
    <t>86.10</t>
  </si>
  <si>
    <t xml:space="preserve">      (посада)</t>
  </si>
  <si>
    <t>Головний бухгалтер</t>
  </si>
  <si>
    <t>Ірина ПЛЄХАНОВА</t>
  </si>
  <si>
    <t>UA32140030010045925</t>
  </si>
  <si>
    <t>Комунальна власність</t>
  </si>
  <si>
    <t>тис. грн.</t>
  </si>
  <si>
    <t>Діяльність лікарняних заклаів</t>
  </si>
  <si>
    <t>Директор</t>
  </si>
  <si>
    <t>Володимир ПЛЯЦЕК</t>
  </si>
  <si>
    <t>Керуючий справами виконавчого комітету</t>
  </si>
  <si>
    <t>Ганна САЛАМАТІНА</t>
  </si>
  <si>
    <t>__________________</t>
  </si>
  <si>
    <t>1052/2</t>
  </si>
  <si>
    <t>1052/3</t>
  </si>
  <si>
    <t>інші програми та заходи у сфері охорони здоров'я (0214144)</t>
  </si>
  <si>
    <t>Начальник планово-економічного відділу</t>
  </si>
  <si>
    <t>Тетяна ПРЯХІНА</t>
  </si>
  <si>
    <t>-</t>
  </si>
  <si>
    <t>Додаток 1.2.  до Фінансового плану на 2024 рік</t>
  </si>
  <si>
    <t>Додаток 1.1. до Фінансового плану на 2024 рік</t>
  </si>
  <si>
    <t>Додаток 1.3.  до Фінансового плану на 2024 рік</t>
  </si>
  <si>
    <t>Факт 2022 року</t>
  </si>
  <si>
    <t>Уточнений фінансовий план 2023 року</t>
  </si>
  <si>
    <t>Плановий 2024 рік (усього)</t>
  </si>
  <si>
    <t>на 2024 рік</t>
  </si>
  <si>
    <t>Додаток 1.5. до Фінансового плану на 2024  рік</t>
  </si>
  <si>
    <t>Балансова вартість (тис.грн.) на 01.01.2023 р.</t>
  </si>
  <si>
    <t>Залишкова вартість (тис.грн.) на 01.01.2024 р.</t>
  </si>
  <si>
    <t>Додаток 1.6. до Фінансового плану на 2024 рік</t>
  </si>
  <si>
    <t>факт 2022 року</t>
  </si>
  <si>
    <t xml:space="preserve"> фінансовий план 2023  року</t>
  </si>
  <si>
    <t>ФІНАНСОВИЙ ПЛАН ПІДПРИЄМСТВА НА 2024 рік</t>
  </si>
  <si>
    <t>10</t>
  </si>
  <si>
    <t>Київська область, Фастівський район, м. Боярка, вулиця Соборності, 51, 08154</t>
  </si>
  <si>
    <t>НСЗУ</t>
  </si>
  <si>
    <t>інші програми та заходи у сфері охорони здоров'я (0212010)</t>
  </si>
  <si>
    <t>216,75</t>
  </si>
  <si>
    <t>19,75</t>
  </si>
  <si>
    <t>288,50</t>
  </si>
  <si>
    <t>197</t>
  </si>
  <si>
    <t>інші програми та заходи у сфері охорони здоров'я (0212152)</t>
  </si>
  <si>
    <t>Додаток 1.4. до Фінансового плану на 2024 рік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</si>
</sst>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-* #,##0.00\ _₽_-;\-* #,##0.00\ _₽_-;_-* &quot;-&quot;??\ _₽_-;_-@_-"/>
    <numFmt numFmtId="164" formatCode="#,##0.0"/>
    <numFmt numFmtId="165" formatCode="_(* #,##0.0_);_(* \(#,##0.0\);_(* &quot;-&quot;??_);_(@_)"/>
    <numFmt numFmtId="166" formatCode="0.000"/>
    <numFmt numFmtId="167" formatCode="0000"/>
    <numFmt numFmtId="168" formatCode="#,##0.000"/>
    <numFmt numFmtId="169" formatCode="0.0"/>
    <numFmt numFmtId="170" formatCode="_-* #,##0.0\ _₽_-;\-* #,##0.0\ _₽_-;_-* &quot;-&quot;??\ _₽_-;_-@_-"/>
  </numFmts>
  <fonts count="45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u/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Arial"/>
      <family val="2"/>
    </font>
    <font>
      <sz val="10"/>
      <color rgb="FF202124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rgb="FF333333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sz val="9"/>
      <name val="Arial Cyr"/>
      <charset val="204"/>
    </font>
    <font>
      <sz val="9"/>
      <name val="Calibri"/>
      <family val="2"/>
      <charset val="204"/>
      <scheme val="minor"/>
    </font>
    <font>
      <b/>
      <sz val="9"/>
      <name val="Times New Roman"/>
      <family val="1"/>
      <charset val="204"/>
    </font>
    <font>
      <i/>
      <sz val="9"/>
      <name val="Times New Roman"/>
      <family val="1"/>
      <charset val="204"/>
    </font>
    <font>
      <i/>
      <sz val="9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i/>
      <sz val="9"/>
      <color rgb="FF000000"/>
      <name val="Times New Roman"/>
      <family val="1"/>
      <charset val="204"/>
    </font>
    <font>
      <b/>
      <sz val="9"/>
      <color theme="1"/>
      <name val="Calibri"/>
      <family val="2"/>
      <charset val="204"/>
      <scheme val="minor"/>
    </font>
    <font>
      <sz val="6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rgb="FFFFFFFF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4">
    <xf numFmtId="0" fontId="0" fillId="0" borderId="0"/>
    <xf numFmtId="0" fontId="22" fillId="0" borderId="0"/>
    <xf numFmtId="0" fontId="24" fillId="0" borderId="0"/>
    <xf numFmtId="43" fontId="24" fillId="0" borderId="0" applyFont="0" applyFill="0" applyBorder="0" applyAlignment="0" applyProtection="0"/>
  </cellStyleXfs>
  <cellXfs count="376">
    <xf numFmtId="0" fontId="0" fillId="0" borderId="0" xfId="0"/>
    <xf numFmtId="0" fontId="1" fillId="0" borderId="0" xfId="0" applyFont="1" applyFill="1" applyBorder="1" applyAlignment="1">
      <alignment vertical="center"/>
    </xf>
    <xf numFmtId="0" fontId="0" fillId="0" borderId="0" xfId="0" applyAlignment="1">
      <alignment wrapText="1"/>
    </xf>
    <xf numFmtId="0" fontId="10" fillId="0" borderId="0" xfId="0" applyFont="1" applyAlignment="1">
      <alignment horizontal="center" wrapText="1"/>
    </xf>
    <xf numFmtId="0" fontId="14" fillId="0" borderId="0" xfId="0" applyFont="1" applyFill="1" applyBorder="1" applyAlignment="1">
      <alignment horizontal="center" vertical="center" wrapText="1"/>
    </xf>
    <xf numFmtId="0" fontId="1" fillId="0" borderId="0" xfId="0" quotePrefix="1" applyFont="1" applyFill="1" applyBorder="1" applyAlignment="1">
      <alignment horizontal="center" vertical="center"/>
    </xf>
    <xf numFmtId="164" fontId="7" fillId="0" borderId="0" xfId="0" applyNumberFormat="1" applyFont="1" applyFill="1" applyBorder="1" applyAlignment="1">
      <alignment vertical="center"/>
    </xf>
    <xf numFmtId="0" fontId="1" fillId="0" borderId="0" xfId="0" applyFont="1" applyFill="1" applyAlignment="1">
      <alignment horizontal="left" vertical="center"/>
    </xf>
    <xf numFmtId="2" fontId="10" fillId="2" borderId="1" xfId="0" applyNumberFormat="1" applyFont="1" applyFill="1" applyBorder="1" applyAlignment="1">
      <alignment horizontal="left" vertical="center" wrapText="1"/>
    </xf>
    <xf numFmtId="2" fontId="12" fillId="2" borderId="1" xfId="0" applyNumberFormat="1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wrapText="1"/>
    </xf>
    <xf numFmtId="0" fontId="6" fillId="2" borderId="1" xfId="0" applyFont="1" applyFill="1" applyBorder="1" applyAlignment="1">
      <alignment horizontal="left" vertical="center" wrapText="1" indent="1"/>
    </xf>
    <xf numFmtId="0" fontId="6" fillId="2" borderId="1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6" fillId="0" borderId="0" xfId="0" applyFont="1"/>
    <xf numFmtId="0" fontId="16" fillId="0" borderId="0" xfId="0" applyFont="1" applyAlignment="1">
      <alignment horizontal="center" vertical="center" wrapText="1"/>
    </xf>
    <xf numFmtId="0" fontId="10" fillId="0" borderId="0" xfId="0" applyFont="1" applyAlignment="1">
      <alignment wrapText="1"/>
    </xf>
    <xf numFmtId="0" fontId="10" fillId="0" borderId="0" xfId="0" applyFont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0" xfId="0" applyFont="1"/>
    <xf numFmtId="0" fontId="11" fillId="0" borderId="0" xfId="0" applyFont="1" applyAlignment="1">
      <alignment horizontal="right"/>
    </xf>
    <xf numFmtId="0" fontId="12" fillId="0" borderId="1" xfId="0" applyFont="1" applyBorder="1" applyAlignment="1">
      <alignment horizontal="left" vertical="center" wrapText="1"/>
    </xf>
    <xf numFmtId="0" fontId="0" fillId="0" borderId="0" xfId="0" applyAlignment="1"/>
    <xf numFmtId="0" fontId="10" fillId="2" borderId="1" xfId="0" applyFont="1" applyFill="1" applyBorder="1" applyAlignment="1">
      <alignment horizontal="center" wrapText="1"/>
    </xf>
    <xf numFmtId="0" fontId="12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left" vertical="center" wrapText="1"/>
    </xf>
    <xf numFmtId="2" fontId="20" fillId="0" borderId="1" xfId="0" applyNumberFormat="1" applyFont="1" applyBorder="1" applyAlignment="1">
      <alignment horizontal="center" vertical="center" wrapText="1"/>
    </xf>
    <xf numFmtId="2" fontId="19" fillId="0" borderId="1" xfId="0" applyNumberFormat="1" applyFont="1" applyBorder="1" applyAlignment="1">
      <alignment horizontal="center" vertical="center" wrapText="1"/>
    </xf>
    <xf numFmtId="166" fontId="20" fillId="0" borderId="1" xfId="0" applyNumberFormat="1" applyFont="1" applyBorder="1" applyAlignment="1">
      <alignment horizontal="center" vertical="center" wrapText="1"/>
    </xf>
    <xf numFmtId="0" fontId="20" fillId="0" borderId="0" xfId="0" applyFont="1" applyAlignment="1"/>
    <xf numFmtId="0" fontId="1" fillId="0" borderId="0" xfId="0" applyFont="1" applyFill="1" applyBorder="1" applyAlignment="1">
      <alignment vertical="center" wrapText="1"/>
    </xf>
    <xf numFmtId="1" fontId="4" fillId="2" borderId="0" xfId="0" applyNumberFormat="1" applyFont="1" applyFill="1" applyBorder="1" applyAlignment="1">
      <alignment vertical="center" wrapText="1"/>
    </xf>
    <xf numFmtId="165" fontId="1" fillId="0" borderId="0" xfId="0" applyNumberFormat="1" applyFont="1" applyFill="1" applyBorder="1" applyAlignment="1">
      <alignment vertical="center" wrapText="1"/>
    </xf>
    <xf numFmtId="3" fontId="1" fillId="2" borderId="0" xfId="0" applyNumberFormat="1" applyFont="1" applyFill="1" applyBorder="1" applyAlignment="1">
      <alignment vertical="center" wrapText="1"/>
    </xf>
    <xf numFmtId="2" fontId="16" fillId="0" borderId="1" xfId="0" applyNumberFormat="1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4" fillId="2" borderId="5" xfId="0" applyFont="1" applyFill="1" applyBorder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7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wrapText="1"/>
    </xf>
    <xf numFmtId="0" fontId="1" fillId="0" borderId="0" xfId="0" applyFont="1" applyFill="1" applyBorder="1" applyAlignment="1">
      <alignment horizontal="left" vertical="center"/>
    </xf>
    <xf numFmtId="0" fontId="21" fillId="2" borderId="1" xfId="0" applyFont="1" applyFill="1" applyBorder="1" applyAlignment="1">
      <alignment wrapText="1"/>
    </xf>
    <xf numFmtId="0" fontId="16" fillId="0" borderId="0" xfId="0" applyFont="1" applyAlignment="1">
      <alignment horizontal="right"/>
    </xf>
    <xf numFmtId="0" fontId="10" fillId="2" borderId="0" xfId="0" applyFont="1" applyFill="1" applyAlignment="1">
      <alignment wrapText="1"/>
    </xf>
    <xf numFmtId="0" fontId="10" fillId="2" borderId="1" xfId="0" applyFont="1" applyFill="1" applyBorder="1" applyAlignment="1">
      <alignment horizontal="center"/>
    </xf>
    <xf numFmtId="0" fontId="16" fillId="2" borderId="0" xfId="0" applyFont="1" applyFill="1" applyAlignment="1">
      <alignment horizontal="center" vertical="center" wrapText="1"/>
    </xf>
    <xf numFmtId="0" fontId="16" fillId="0" borderId="0" xfId="0" applyFont="1" applyAlignment="1">
      <alignment horizontal="right" vertical="center" wrapText="1"/>
    </xf>
    <xf numFmtId="0" fontId="13" fillId="0" borderId="0" xfId="0" applyFont="1" applyAlignment="1">
      <alignment horizontal="right" vertical="center" wrapText="1"/>
    </xf>
    <xf numFmtId="0" fontId="13" fillId="0" borderId="0" xfId="0" applyFont="1" applyAlignment="1">
      <alignment horizontal="right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left" vertical="center" wrapText="1"/>
    </xf>
    <xf numFmtId="0" fontId="29" fillId="0" borderId="1" xfId="0" applyFont="1" applyBorder="1" applyAlignment="1">
      <alignment horizontal="left" vertical="center" wrapText="1"/>
    </xf>
    <xf numFmtId="0" fontId="31" fillId="3" borderId="0" xfId="2" applyFont="1" applyFill="1" applyBorder="1"/>
    <xf numFmtId="0" fontId="31" fillId="3" borderId="0" xfId="2" applyFont="1" applyFill="1" applyBorder="1" applyAlignment="1">
      <alignment horizontal="center"/>
    </xf>
    <xf numFmtId="0" fontId="32" fillId="0" borderId="0" xfId="2" applyFont="1" applyAlignment="1">
      <alignment horizontal="center"/>
    </xf>
    <xf numFmtId="0" fontId="5" fillId="3" borderId="0" xfId="2" applyFont="1" applyFill="1" applyBorder="1" applyAlignment="1">
      <alignment horizontal="center"/>
    </xf>
    <xf numFmtId="0" fontId="5" fillId="3" borderId="9" xfId="2" applyFont="1" applyFill="1" applyBorder="1" applyAlignment="1">
      <alignment horizontal="center" vertical="center" wrapText="1"/>
    </xf>
    <xf numFmtId="0" fontId="5" fillId="3" borderId="10" xfId="2" applyFont="1" applyFill="1" applyBorder="1" applyAlignment="1">
      <alignment horizontal="center" vertical="center" wrapText="1"/>
    </xf>
    <xf numFmtId="0" fontId="5" fillId="3" borderId="1" xfId="2" applyFont="1" applyFill="1" applyBorder="1" applyAlignment="1">
      <alignment horizontal="center" vertical="center" wrapText="1"/>
    </xf>
    <xf numFmtId="0" fontId="5" fillId="0" borderId="1" xfId="2" applyFont="1" applyBorder="1" applyAlignment="1">
      <alignment horizontal="center"/>
    </xf>
    <xf numFmtId="0" fontId="33" fillId="2" borderId="5" xfId="0" applyFont="1" applyFill="1" applyBorder="1" applyAlignment="1" applyProtection="1">
      <alignment horizontal="left" vertical="center" wrapText="1"/>
      <protection locked="0"/>
    </xf>
    <xf numFmtId="167" fontId="33" fillId="0" borderId="5" xfId="0" applyNumberFormat="1" applyFont="1" applyFill="1" applyBorder="1" applyAlignment="1">
      <alignment horizontal="center" vertical="center" wrapText="1"/>
    </xf>
    <xf numFmtId="168" fontId="33" fillId="3" borderId="18" xfId="0" applyNumberFormat="1" applyFont="1" applyFill="1" applyBorder="1" applyAlignment="1">
      <alignment horizontal="center" vertical="center" wrapText="1"/>
    </xf>
    <xf numFmtId="168" fontId="33" fillId="0" borderId="5" xfId="0" applyNumberFormat="1" applyFont="1" applyFill="1" applyBorder="1" applyAlignment="1">
      <alignment horizontal="center" vertical="center" wrapText="1"/>
    </xf>
    <xf numFmtId="164" fontId="33" fillId="0" borderId="17" xfId="0" applyNumberFormat="1" applyFont="1" applyFill="1" applyBorder="1" applyAlignment="1">
      <alignment horizontal="center" vertical="center" wrapText="1"/>
    </xf>
    <xf numFmtId="164" fontId="33" fillId="0" borderId="5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 applyProtection="1">
      <alignment horizontal="left" vertical="center" wrapText="1"/>
      <protection locked="0"/>
    </xf>
    <xf numFmtId="167" fontId="34" fillId="0" borderId="1" xfId="0" applyNumberFormat="1" applyFont="1" applyFill="1" applyBorder="1" applyAlignment="1">
      <alignment horizontal="center" vertical="center" wrapText="1"/>
    </xf>
    <xf numFmtId="168" fontId="5" fillId="3" borderId="9" xfId="0" applyNumberFormat="1" applyFont="1" applyFill="1" applyBorder="1" applyAlignment="1">
      <alignment horizontal="center" vertical="center" wrapText="1"/>
    </xf>
    <xf numFmtId="168" fontId="33" fillId="0" borderId="1" xfId="0" applyNumberFormat="1" applyFont="1" applyFill="1" applyBorder="1" applyAlignment="1">
      <alignment horizontal="center" vertical="center" wrapText="1"/>
    </xf>
    <xf numFmtId="164" fontId="33" fillId="0" borderId="10" xfId="0" applyNumberFormat="1" applyFont="1" applyFill="1" applyBorder="1" applyAlignment="1">
      <alignment horizontal="center" vertical="center" wrapText="1"/>
    </xf>
    <xf numFmtId="168" fontId="5" fillId="0" borderId="13" xfId="0" applyNumberFormat="1" applyFont="1" applyFill="1" applyBorder="1" applyAlignment="1">
      <alignment horizontal="center" vertical="center" wrapText="1"/>
    </xf>
    <xf numFmtId="164" fontId="33" fillId="0" borderId="1" xfId="0" applyNumberFormat="1" applyFont="1" applyFill="1" applyBorder="1" applyAlignment="1">
      <alignment horizontal="center" vertical="center" wrapText="1"/>
    </xf>
    <xf numFmtId="168" fontId="33" fillId="3" borderId="16" xfId="0" applyNumberFormat="1" applyFont="1" applyFill="1" applyBorder="1" applyAlignment="1">
      <alignment horizontal="center" vertical="center" wrapText="1"/>
    </xf>
    <xf numFmtId="168" fontId="33" fillId="0" borderId="6" xfId="0" applyNumberFormat="1" applyFont="1" applyFill="1" applyBorder="1" applyAlignment="1">
      <alignment horizontal="center" vertical="center" wrapText="1"/>
    </xf>
    <xf numFmtId="164" fontId="33" fillId="0" borderId="13" xfId="0" applyNumberFormat="1" applyFont="1" applyFill="1" applyBorder="1" applyAlignment="1">
      <alignment horizontal="center" vertical="center" wrapText="1"/>
    </xf>
    <xf numFmtId="164" fontId="33" fillId="0" borderId="6" xfId="0" applyNumberFormat="1" applyFont="1" applyFill="1" applyBorder="1" applyAlignment="1">
      <alignment horizontal="center" vertical="center" wrapText="1"/>
    </xf>
    <xf numFmtId="168" fontId="33" fillId="3" borderId="1" xfId="0" applyNumberFormat="1" applyFont="1" applyFill="1" applyBorder="1" applyAlignment="1">
      <alignment horizontal="center" vertical="center" wrapText="1"/>
    </xf>
    <xf numFmtId="0" fontId="33" fillId="0" borderId="1" xfId="0" applyFont="1" applyFill="1" applyBorder="1" applyAlignment="1">
      <alignment horizontal="left" vertical="center" wrapText="1"/>
    </xf>
    <xf numFmtId="0" fontId="3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quotePrefix="1" applyFont="1" applyFill="1" applyBorder="1" applyAlignment="1">
      <alignment horizontal="center" vertical="center"/>
    </xf>
    <xf numFmtId="168" fontId="5" fillId="0" borderId="1" xfId="0" applyNumberFormat="1" applyFont="1" applyFill="1" applyBorder="1" applyAlignment="1">
      <alignment horizontal="center" vertical="center" wrapText="1"/>
    </xf>
    <xf numFmtId="168" fontId="5" fillId="0" borderId="1" xfId="0" applyNumberFormat="1" applyFont="1" applyFill="1" applyBorder="1" applyAlignment="1">
      <alignment horizontal="center"/>
    </xf>
    <xf numFmtId="168" fontId="5" fillId="0" borderId="2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wrapText="1"/>
    </xf>
    <xf numFmtId="0" fontId="34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 wrapText="1"/>
    </xf>
    <xf numFmtId="0" fontId="34" fillId="2" borderId="1" xfId="0" applyFont="1" applyFill="1" applyBorder="1" applyAlignment="1">
      <alignment horizontal="left" vertical="center" wrapText="1"/>
    </xf>
    <xf numFmtId="0" fontId="34" fillId="0" borderId="1" xfId="0" quotePrefix="1" applyFont="1" applyFill="1" applyBorder="1" applyAlignment="1">
      <alignment horizontal="center" vertical="center"/>
    </xf>
    <xf numFmtId="168" fontId="5" fillId="0" borderId="6" xfId="0" applyNumberFormat="1" applyFont="1" applyFill="1" applyBorder="1" applyAlignment="1">
      <alignment horizontal="center" vertical="center" wrapText="1"/>
    </xf>
    <xf numFmtId="168" fontId="5" fillId="0" borderId="6" xfId="0" applyNumberFormat="1" applyFont="1" applyFill="1" applyBorder="1" applyAlignment="1">
      <alignment horizontal="center"/>
    </xf>
    <xf numFmtId="0" fontId="34" fillId="2" borderId="1" xfId="0" applyFont="1" applyFill="1" applyBorder="1" applyAlignment="1">
      <alignment horizontal="right" vertical="center" wrapText="1"/>
    </xf>
    <xf numFmtId="168" fontId="5" fillId="0" borderId="18" xfId="0" applyNumberFormat="1" applyFont="1" applyFill="1" applyBorder="1" applyAlignment="1">
      <alignment horizontal="center" vertical="center" wrapText="1"/>
    </xf>
    <xf numFmtId="168" fontId="5" fillId="0" borderId="17" xfId="0" applyNumberFormat="1" applyFont="1" applyFill="1" applyBorder="1" applyAlignment="1">
      <alignment horizontal="center" vertical="center" wrapText="1"/>
    </xf>
    <xf numFmtId="168" fontId="5" fillId="0" borderId="9" xfId="0" applyNumberFormat="1" applyFont="1" applyFill="1" applyBorder="1" applyAlignment="1">
      <alignment horizontal="center" vertical="center" wrapText="1"/>
    </xf>
    <xf numFmtId="4" fontId="5" fillId="0" borderId="17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/>
    </xf>
    <xf numFmtId="0" fontId="35" fillId="0" borderId="1" xfId="0" applyFont="1" applyBorder="1" applyAlignment="1">
      <alignment horizontal="left" vertical="center" wrapText="1" indent="1"/>
    </xf>
    <xf numFmtId="0" fontId="35" fillId="2" borderId="1" xfId="0" applyFont="1" applyFill="1" applyBorder="1" applyAlignment="1">
      <alignment horizontal="left" vertical="center" wrapText="1" indent="1"/>
    </xf>
    <xf numFmtId="0" fontId="35" fillId="0" borderId="1" xfId="0" applyFont="1" applyFill="1" applyBorder="1" applyAlignment="1">
      <alignment horizontal="left" vertical="center" wrapText="1" indent="1"/>
    </xf>
    <xf numFmtId="0" fontId="33" fillId="0" borderId="1" xfId="0" quotePrefix="1" applyFont="1" applyFill="1" applyBorder="1" applyAlignment="1">
      <alignment horizontal="center" vertical="center"/>
    </xf>
    <xf numFmtId="168" fontId="5" fillId="0" borderId="1" xfId="0" applyNumberFormat="1" applyFont="1" applyFill="1" applyBorder="1" applyAlignment="1">
      <alignment horizontal="center" vertical="center"/>
    </xf>
    <xf numFmtId="0" fontId="36" fillId="0" borderId="1" xfId="0" applyFont="1" applyFill="1" applyBorder="1" applyAlignment="1">
      <alignment horizontal="left" vertical="center" wrapText="1" indent="1"/>
    </xf>
    <xf numFmtId="0" fontId="28" fillId="0" borderId="1" xfId="0" applyFont="1" applyBorder="1" applyAlignment="1">
      <alignment horizontal="center"/>
    </xf>
    <xf numFmtId="168" fontId="33" fillId="0" borderId="9" xfId="0" applyNumberFormat="1" applyFont="1" applyFill="1" applyBorder="1" applyAlignment="1">
      <alignment horizontal="center" vertical="center" wrapText="1"/>
    </xf>
    <xf numFmtId="0" fontId="35" fillId="0" borderId="1" xfId="0" applyFont="1" applyFill="1" applyBorder="1" applyAlignment="1">
      <alignment horizontal="left" vertical="center" wrapText="1"/>
    </xf>
    <xf numFmtId="0" fontId="37" fillId="0" borderId="1" xfId="0" applyFont="1" applyBorder="1" applyAlignment="1">
      <alignment horizontal="center" wrapText="1"/>
    </xf>
    <xf numFmtId="168" fontId="33" fillId="0" borderId="16" xfId="0" applyNumberFormat="1" applyFont="1" applyFill="1" applyBorder="1" applyAlignment="1">
      <alignment horizontal="center" vertical="center" wrapText="1"/>
    </xf>
    <xf numFmtId="0" fontId="33" fillId="0" borderId="1" xfId="0" applyFont="1" applyFill="1" applyBorder="1" applyAlignment="1">
      <alignment vertical="center" wrapText="1"/>
    </xf>
    <xf numFmtId="0" fontId="35" fillId="2" borderId="1" xfId="0" applyFont="1" applyFill="1" applyBorder="1" applyAlignment="1">
      <alignment horizontal="left" vertical="center" wrapText="1"/>
    </xf>
    <xf numFmtId="0" fontId="37" fillId="2" borderId="1" xfId="0" applyFont="1" applyFill="1" applyBorder="1" applyAlignment="1">
      <alignment wrapText="1"/>
    </xf>
    <xf numFmtId="0" fontId="37" fillId="0" borderId="1" xfId="0" applyFont="1" applyBorder="1" applyAlignment="1">
      <alignment wrapText="1"/>
    </xf>
    <xf numFmtId="168" fontId="33" fillId="0" borderId="18" xfId="0" applyNumberFormat="1" applyFont="1" applyFill="1" applyBorder="1" applyAlignment="1">
      <alignment horizontal="center" vertical="center" wrapText="1"/>
    </xf>
    <xf numFmtId="168" fontId="5" fillId="0" borderId="10" xfId="0" applyNumberFormat="1" applyFont="1" applyFill="1" applyBorder="1" applyAlignment="1">
      <alignment horizontal="center" vertical="center" wrapText="1"/>
    </xf>
    <xf numFmtId="0" fontId="28" fillId="2" borderId="1" xfId="0" applyFont="1" applyFill="1" applyBorder="1" applyAlignment="1">
      <alignment wrapText="1"/>
    </xf>
    <xf numFmtId="0" fontId="28" fillId="0" borderId="1" xfId="0" applyFont="1" applyBorder="1" applyAlignment="1">
      <alignment horizontal="center" wrapText="1"/>
    </xf>
    <xf numFmtId="0" fontId="28" fillId="0" borderId="1" xfId="0" applyFont="1" applyBorder="1" applyAlignment="1">
      <alignment wrapText="1"/>
    </xf>
    <xf numFmtId="168" fontId="5" fillId="0" borderId="16" xfId="0" applyNumberFormat="1" applyFont="1" applyFill="1" applyBorder="1" applyAlignment="1">
      <alignment horizontal="center" vertical="center" wrapText="1"/>
    </xf>
    <xf numFmtId="168" fontId="33" fillId="0" borderId="20" xfId="0" applyNumberFormat="1" applyFont="1" applyFill="1" applyBorder="1" applyAlignment="1">
      <alignment horizontal="center" vertical="center" wrapText="1"/>
    </xf>
    <xf numFmtId="0" fontId="28" fillId="2" borderId="1" xfId="0" applyFont="1" applyFill="1" applyBorder="1" applyAlignment="1">
      <alignment horizontal="center" wrapText="1"/>
    </xf>
    <xf numFmtId="0" fontId="33" fillId="0" borderId="0" xfId="0" applyFont="1" applyFill="1" applyBorder="1" applyAlignment="1">
      <alignment vertical="center" wrapText="1"/>
    </xf>
    <xf numFmtId="0" fontId="33" fillId="0" borderId="15" xfId="0" applyFont="1" applyFill="1" applyBorder="1" applyAlignment="1">
      <alignment vertical="center" wrapText="1"/>
    </xf>
    <xf numFmtId="168" fontId="33" fillId="0" borderId="1" xfId="0" applyNumberFormat="1" applyFont="1" applyFill="1" applyBorder="1" applyAlignment="1">
      <alignment horizontal="center"/>
    </xf>
    <xf numFmtId="0" fontId="29" fillId="0" borderId="1" xfId="0" applyFont="1" applyBorder="1" applyAlignment="1">
      <alignment wrapText="1"/>
    </xf>
    <xf numFmtId="0" fontId="29" fillId="0" borderId="1" xfId="0" applyFont="1" applyBorder="1" applyAlignment="1">
      <alignment horizontal="center" wrapText="1"/>
    </xf>
    <xf numFmtId="0" fontId="33" fillId="0" borderId="7" xfId="0" applyFont="1" applyFill="1" applyBorder="1" applyAlignment="1">
      <alignment vertical="center" wrapText="1"/>
    </xf>
    <xf numFmtId="0" fontId="33" fillId="0" borderId="19" xfId="0" applyFont="1" applyFill="1" applyBorder="1" applyAlignment="1">
      <alignment vertical="center" wrapText="1"/>
    </xf>
    <xf numFmtId="3" fontId="5" fillId="0" borderId="18" xfId="0" applyNumberFormat="1" applyFont="1" applyFill="1" applyBorder="1" applyAlignment="1">
      <alignment horizontal="center" vertical="center" wrapText="1"/>
    </xf>
    <xf numFmtId="0" fontId="5" fillId="0" borderId="1" xfId="2" applyFont="1" applyFill="1" applyBorder="1" applyAlignment="1"/>
    <xf numFmtId="0" fontId="28" fillId="2" borderId="0" xfId="0" applyFont="1" applyFill="1" applyAlignment="1">
      <alignment wrapText="1"/>
    </xf>
    <xf numFmtId="0" fontId="38" fillId="0" borderId="1" xfId="0" applyFont="1" applyBorder="1"/>
    <xf numFmtId="0" fontId="29" fillId="2" borderId="1" xfId="0" applyFont="1" applyFill="1" applyBorder="1" applyAlignment="1">
      <alignment wrapText="1"/>
    </xf>
    <xf numFmtId="0" fontId="37" fillId="2" borderId="1" xfId="0" applyFont="1" applyFill="1" applyBorder="1" applyAlignment="1">
      <alignment horizontal="center" vertical="center" wrapText="1"/>
    </xf>
    <xf numFmtId="0" fontId="29" fillId="2" borderId="1" xfId="0" applyFont="1" applyFill="1" applyBorder="1" applyAlignment="1">
      <alignment horizontal="center" vertical="center" wrapText="1"/>
    </xf>
    <xf numFmtId="0" fontId="37" fillId="0" borderId="1" xfId="0" applyFont="1" applyBorder="1" applyAlignment="1">
      <alignment horizontal="center"/>
    </xf>
    <xf numFmtId="0" fontId="29" fillId="0" borderId="1" xfId="0" applyFont="1" applyBorder="1" applyAlignment="1">
      <alignment horizontal="center"/>
    </xf>
    <xf numFmtId="0" fontId="34" fillId="0" borderId="1" xfId="0" applyFont="1" applyFill="1" applyBorder="1" applyAlignment="1">
      <alignment horizontal="left" vertical="center" wrapText="1"/>
    </xf>
    <xf numFmtId="0" fontId="34" fillId="2" borderId="6" xfId="0" applyFont="1" applyFill="1" applyBorder="1" applyAlignment="1">
      <alignment horizontal="right" vertical="center" wrapText="1"/>
    </xf>
    <xf numFmtId="0" fontId="37" fillId="0" borderId="6" xfId="0" applyFont="1" applyBorder="1" applyAlignment="1">
      <alignment horizontal="center" wrapText="1"/>
    </xf>
    <xf numFmtId="0" fontId="34" fillId="0" borderId="1" xfId="0" applyFont="1" applyFill="1" applyBorder="1" applyAlignment="1">
      <alignment horizontal="left" vertical="center" wrapText="1" indent="1"/>
    </xf>
    <xf numFmtId="0" fontId="33" fillId="4" borderId="1" xfId="0" applyFont="1" applyFill="1" applyBorder="1" applyAlignment="1">
      <alignment horizontal="left" vertical="center" wrapText="1"/>
    </xf>
    <xf numFmtId="0" fontId="34" fillId="0" borderId="1" xfId="0" applyFont="1" applyFill="1" applyBorder="1" applyAlignment="1">
      <alignment horizontal="center" vertical="center" wrapText="1"/>
    </xf>
    <xf numFmtId="0" fontId="34" fillId="2" borderId="1" xfId="0" applyFont="1" applyFill="1" applyBorder="1" applyAlignment="1">
      <alignment horizontal="left" wrapText="1"/>
    </xf>
    <xf numFmtId="2" fontId="29" fillId="2" borderId="1" xfId="0" applyNumberFormat="1" applyFont="1" applyFill="1" applyBorder="1" applyAlignment="1">
      <alignment horizontal="left" vertical="center" wrapText="1"/>
    </xf>
    <xf numFmtId="0" fontId="39" fillId="0" borderId="0" xfId="0" applyFont="1" applyAlignment="1">
      <alignment wrapText="1"/>
    </xf>
    <xf numFmtId="2" fontId="28" fillId="2" borderId="1" xfId="0" applyNumberFormat="1" applyFont="1" applyFill="1" applyBorder="1" applyAlignment="1">
      <alignment horizontal="left" vertical="center" wrapText="1"/>
    </xf>
    <xf numFmtId="0" fontId="40" fillId="0" borderId="1" xfId="0" applyFont="1" applyBorder="1"/>
    <xf numFmtId="0" fontId="40" fillId="0" borderId="1" xfId="0" applyFont="1" applyBorder="1" applyAlignment="1">
      <alignment wrapText="1"/>
    </xf>
    <xf numFmtId="0" fontId="5" fillId="0" borderId="1" xfId="0" applyFont="1" applyFill="1" applyBorder="1" applyAlignment="1" applyProtection="1">
      <alignment horizontal="left" vertical="center" wrapText="1"/>
      <protection locked="0"/>
    </xf>
    <xf numFmtId="0" fontId="28" fillId="0" borderId="1" xfId="0" applyFont="1" applyFill="1" applyBorder="1" applyAlignment="1">
      <alignment horizontal="center" wrapText="1"/>
    </xf>
    <xf numFmtId="0" fontId="41" fillId="0" borderId="1" xfId="0" applyFont="1" applyBorder="1" applyAlignment="1">
      <alignment horizontal="center" vertical="center"/>
    </xf>
    <xf numFmtId="169" fontId="4" fillId="2" borderId="1" xfId="0" applyNumberFormat="1" applyFont="1" applyFill="1" applyBorder="1" applyAlignment="1">
      <alignment horizontal="center" vertical="center" wrapText="1"/>
    </xf>
    <xf numFmtId="169" fontId="1" fillId="2" borderId="1" xfId="0" applyNumberFormat="1" applyFont="1" applyFill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169" fontId="10" fillId="2" borderId="1" xfId="0" applyNumberFormat="1" applyFont="1" applyFill="1" applyBorder="1" applyAlignment="1">
      <alignment horizontal="center" vertical="center" wrapText="1"/>
    </xf>
    <xf numFmtId="164" fontId="7" fillId="0" borderId="0" xfId="0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wrapText="1"/>
    </xf>
    <xf numFmtId="169" fontId="19" fillId="0" borderId="1" xfId="0" applyNumberFormat="1" applyFont="1" applyBorder="1" applyAlignment="1">
      <alignment horizontal="center" vertical="center" wrapText="1"/>
    </xf>
    <xf numFmtId="169" fontId="20" fillId="0" borderId="1" xfId="0" applyNumberFormat="1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8" fillId="0" borderId="1" xfId="0" applyNumberFormat="1" applyFont="1" applyBorder="1" applyAlignment="1">
      <alignment horizontal="center" vertical="center" wrapText="1"/>
    </xf>
    <xf numFmtId="169" fontId="28" fillId="0" borderId="1" xfId="0" applyNumberFormat="1" applyFont="1" applyBorder="1" applyAlignment="1">
      <alignment horizontal="center" vertical="center" wrapText="1"/>
    </xf>
    <xf numFmtId="169" fontId="29" fillId="0" borderId="1" xfId="0" applyNumberFormat="1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2" fillId="0" borderId="0" xfId="0" applyFont="1" applyFill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42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quotePrefix="1" applyFont="1" applyFill="1" applyBorder="1" applyAlignment="1">
      <alignment horizontal="center"/>
    </xf>
    <xf numFmtId="169" fontId="1" fillId="2" borderId="1" xfId="0" quotePrefix="1" applyNumberFormat="1" applyFont="1" applyFill="1" applyBorder="1" applyAlignment="1">
      <alignment horizontal="center" vertical="center"/>
    </xf>
    <xf numFmtId="169" fontId="4" fillId="2" borderId="1" xfId="0" quotePrefix="1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 shrinkToFit="1"/>
    </xf>
    <xf numFmtId="0" fontId="0" fillId="2" borderId="0" xfId="0" applyFill="1"/>
    <xf numFmtId="0" fontId="11" fillId="2" borderId="1" xfId="0" applyFont="1" applyFill="1" applyBorder="1" applyAlignment="1">
      <alignment horizont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right" wrapText="1"/>
    </xf>
    <xf numFmtId="0" fontId="1" fillId="2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 vertical="center"/>
    </xf>
    <xf numFmtId="49" fontId="1" fillId="2" borderId="0" xfId="0" applyNumberFormat="1" applyFont="1" applyFill="1" applyBorder="1" applyAlignment="1">
      <alignment horizontal="center" vertical="center" wrapText="1" shrinkToFit="1"/>
    </xf>
    <xf numFmtId="0" fontId="2" fillId="2" borderId="0" xfId="0" applyFont="1" applyFill="1" applyAlignment="1"/>
    <xf numFmtId="0" fontId="2" fillId="2" borderId="0" xfId="0" applyFont="1" applyFill="1" applyAlignment="1">
      <alignment horizontal="left"/>
    </xf>
    <xf numFmtId="0" fontId="1" fillId="2" borderId="2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 shrinkToFit="1"/>
    </xf>
    <xf numFmtId="0" fontId="1" fillId="2" borderId="1" xfId="0" applyFont="1" applyFill="1" applyBorder="1" applyAlignment="1">
      <alignment horizontal="center" wrapText="1"/>
    </xf>
    <xf numFmtId="167" fontId="4" fillId="2" borderId="1" xfId="0" applyNumberFormat="1" applyFont="1" applyFill="1" applyBorder="1" applyAlignment="1">
      <alignment horizontal="center" wrapText="1"/>
    </xf>
    <xf numFmtId="167" fontId="7" fillId="2" borderId="1" xfId="0" applyNumberFormat="1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vertical="center" wrapText="1"/>
    </xf>
    <xf numFmtId="169" fontId="7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wrapText="1"/>
    </xf>
    <xf numFmtId="169" fontId="7" fillId="2" borderId="1" xfId="0" quotePrefix="1" applyNumberFormat="1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0" fontId="7" fillId="2" borderId="1" xfId="0" quotePrefix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169" fontId="7" fillId="2" borderId="1" xfId="0" applyNumberFormat="1" applyFont="1" applyFill="1" applyBorder="1" applyAlignment="1">
      <alignment horizontal="center" vertical="center"/>
    </xf>
    <xf numFmtId="169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  <xf numFmtId="0" fontId="4" fillId="2" borderId="1" xfId="0" quotePrefix="1" applyFont="1" applyFill="1" applyBorder="1" applyAlignment="1">
      <alignment horizontal="center"/>
    </xf>
    <xf numFmtId="0" fontId="4" fillId="2" borderId="1" xfId="0" quotePrefix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 indent="1"/>
    </xf>
    <xf numFmtId="0" fontId="30" fillId="2" borderId="1" xfId="0" applyFont="1" applyFill="1" applyBorder="1" applyAlignment="1">
      <alignment horizontal="center" vertical="center"/>
    </xf>
    <xf numFmtId="169" fontId="10" fillId="2" borderId="1" xfId="0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 vertical="center"/>
    </xf>
    <xf numFmtId="169" fontId="11" fillId="2" borderId="1" xfId="0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 vertical="center"/>
    </xf>
    <xf numFmtId="169" fontId="12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 wrapText="1" indent="1"/>
    </xf>
    <xf numFmtId="169" fontId="12" fillId="2" borderId="1" xfId="0" applyNumberFormat="1" applyFont="1" applyFill="1" applyBorder="1" applyAlignment="1">
      <alignment horizontal="center" vertical="center" wrapText="1"/>
    </xf>
    <xf numFmtId="0" fontId="27" fillId="2" borderId="1" xfId="0" applyFont="1" applyFill="1" applyBorder="1" applyAlignment="1">
      <alignment wrapText="1"/>
    </xf>
    <xf numFmtId="0" fontId="7" fillId="2" borderId="1" xfId="0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vertical="center" wrapText="1"/>
    </xf>
    <xf numFmtId="49" fontId="7" fillId="2" borderId="1" xfId="0" applyNumberFormat="1" applyFont="1" applyFill="1" applyBorder="1" applyAlignment="1">
      <alignment vertical="center" wrapText="1" shrinkToFit="1"/>
    </xf>
    <xf numFmtId="2" fontId="1" fillId="2" borderId="1" xfId="0" applyNumberFormat="1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center" wrapText="1"/>
    </xf>
    <xf numFmtId="0" fontId="8" fillId="2" borderId="0" xfId="0" applyFont="1" applyFill="1" applyAlignment="1">
      <alignment wrapText="1"/>
    </xf>
    <xf numFmtId="169" fontId="11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/>
    <xf numFmtId="0" fontId="9" fillId="2" borderId="1" xfId="0" applyFont="1" applyFill="1" applyBorder="1" applyAlignment="1">
      <alignment wrapText="1"/>
    </xf>
    <xf numFmtId="0" fontId="26" fillId="2" borderId="0" xfId="0" applyFont="1" applyFill="1" applyAlignment="1">
      <alignment wrapText="1"/>
    </xf>
    <xf numFmtId="0" fontId="26" fillId="2" borderId="0" xfId="0" applyFont="1" applyFill="1" applyAlignment="1">
      <alignment horizontal="center" wrapText="1"/>
    </xf>
    <xf numFmtId="0" fontId="10" fillId="2" borderId="0" xfId="0" applyFont="1" applyFill="1" applyAlignment="1">
      <alignment horizontal="center" vertical="center" wrapText="1"/>
    </xf>
    <xf numFmtId="0" fontId="10" fillId="2" borderId="0" xfId="0" applyFont="1" applyFill="1" applyAlignment="1">
      <alignment horizontal="center" wrapText="1"/>
    </xf>
    <xf numFmtId="0" fontId="1" fillId="2" borderId="0" xfId="0" quotePrefix="1" applyFont="1" applyFill="1" applyBorder="1" applyAlignment="1">
      <alignment horizontal="center" vertical="center"/>
    </xf>
    <xf numFmtId="164" fontId="7" fillId="2" borderId="0" xfId="0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0" fillId="2" borderId="0" xfId="0" applyFill="1" applyAlignment="1">
      <alignment wrapText="1"/>
    </xf>
    <xf numFmtId="0" fontId="0" fillId="2" borderId="0" xfId="0" applyFill="1" applyAlignment="1">
      <alignment horizontal="center" wrapText="1"/>
    </xf>
    <xf numFmtId="0" fontId="0" fillId="2" borderId="0" xfId="0" applyFill="1" applyAlignment="1">
      <alignment horizontal="center"/>
    </xf>
    <xf numFmtId="0" fontId="10" fillId="2" borderId="0" xfId="0" applyFont="1" applyFill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69" fontId="43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170" fontId="10" fillId="2" borderId="1" xfId="3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69" fontId="4" fillId="2" borderId="1" xfId="0" applyNumberFormat="1" applyFont="1" applyFill="1" applyBorder="1" applyAlignment="1">
      <alignment horizontal="center" vertical="center"/>
    </xf>
    <xf numFmtId="0" fontId="44" fillId="0" borderId="0" xfId="0" applyFont="1"/>
    <xf numFmtId="0" fontId="1" fillId="0" borderId="0" xfId="0" applyFont="1" applyAlignment="1"/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left" vertical="center" wrapText="1"/>
    </xf>
    <xf numFmtId="1" fontId="1" fillId="0" borderId="1" xfId="0" applyNumberFormat="1" applyFont="1" applyBorder="1" applyAlignment="1">
      <alignment horizontal="center" wrapText="1"/>
    </xf>
    <xf numFmtId="1" fontId="7" fillId="0" borderId="1" xfId="0" applyNumberFormat="1" applyFont="1" applyBorder="1" applyAlignment="1">
      <alignment horizontal="center" wrapText="1"/>
    </xf>
    <xf numFmtId="2" fontId="1" fillId="0" borderId="1" xfId="0" applyNumberFormat="1" applyFont="1" applyBorder="1" applyAlignment="1">
      <alignment horizontal="center" wrapText="1"/>
    </xf>
    <xf numFmtId="0" fontId="4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left" vertical="center" wrapText="1"/>
    </xf>
    <xf numFmtId="169" fontId="4" fillId="0" borderId="1" xfId="0" applyNumberFormat="1" applyFont="1" applyBorder="1" applyAlignment="1">
      <alignment horizontal="center" wrapText="1"/>
    </xf>
    <xf numFmtId="2" fontId="1" fillId="0" borderId="1" xfId="0" applyNumberFormat="1" applyFont="1" applyBorder="1" applyAlignment="1">
      <alignment horizontal="left" vertical="center" wrapText="1"/>
    </xf>
    <xf numFmtId="169" fontId="1" fillId="0" borderId="1" xfId="0" applyNumberFormat="1" applyFont="1" applyBorder="1" applyAlignment="1">
      <alignment horizontal="center" vertical="center" wrapText="1"/>
    </xf>
    <xf numFmtId="169" fontId="1" fillId="0" borderId="1" xfId="0" applyNumberFormat="1" applyFont="1" applyBorder="1" applyAlignment="1">
      <alignment horizontal="center" wrapText="1"/>
    </xf>
    <xf numFmtId="169" fontId="7" fillId="0" borderId="1" xfId="0" applyNumberFormat="1" applyFont="1" applyBorder="1" applyAlignment="1">
      <alignment horizontal="center" wrapText="1"/>
    </xf>
    <xf numFmtId="169" fontId="4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 shrinkToFit="1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4" fillId="2" borderId="0" xfId="0" applyFont="1" applyFill="1" applyBorder="1" applyAlignment="1">
      <alignment horizontal="center" vertical="center" wrapText="1"/>
    </xf>
    <xf numFmtId="164" fontId="1" fillId="2" borderId="0" xfId="0" applyNumberFormat="1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/>
    </xf>
    <xf numFmtId="0" fontId="42" fillId="2" borderId="0" xfId="0" applyFont="1" applyFill="1" applyBorder="1" applyAlignment="1">
      <alignment horizontal="center" vertical="center"/>
    </xf>
    <xf numFmtId="0" fontId="42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wrapText="1"/>
    </xf>
    <xf numFmtId="0" fontId="12" fillId="2" borderId="3" xfId="0" applyFont="1" applyFill="1" applyBorder="1" applyAlignment="1">
      <alignment horizontal="center" wrapText="1"/>
    </xf>
    <xf numFmtId="0" fontId="12" fillId="2" borderId="4" xfId="0" applyFont="1" applyFill="1" applyBorder="1" applyAlignment="1">
      <alignment horizontal="center" wrapText="1"/>
    </xf>
    <xf numFmtId="0" fontId="12" fillId="2" borderId="2" xfId="0" applyFont="1" applyFill="1" applyBorder="1" applyAlignment="1">
      <alignment horizontal="center"/>
    </xf>
    <xf numFmtId="0" fontId="12" fillId="2" borderId="3" xfId="0" applyFont="1" applyFill="1" applyBorder="1" applyAlignment="1">
      <alignment horizontal="center"/>
    </xf>
    <xf numFmtId="0" fontId="12" fillId="2" borderId="4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wrapText="1"/>
    </xf>
    <xf numFmtId="49" fontId="1" fillId="2" borderId="1" xfId="0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left"/>
    </xf>
    <xf numFmtId="0" fontId="42" fillId="0" borderId="0" xfId="0" applyFont="1" applyFill="1" applyBorder="1" applyAlignment="1">
      <alignment horizontal="center" vertical="center"/>
    </xf>
    <xf numFmtId="0" fontId="42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 wrapText="1"/>
    </xf>
    <xf numFmtId="164" fontId="1" fillId="0" borderId="0" xfId="0" applyNumberFormat="1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/>
    </xf>
    <xf numFmtId="0" fontId="28" fillId="0" borderId="1" xfId="0" applyFont="1" applyBorder="1" applyAlignment="1">
      <alignment horizontal="center" vertical="center" wrapText="1"/>
    </xf>
    <xf numFmtId="0" fontId="17" fillId="0" borderId="0" xfId="0" applyFont="1" applyAlignment="1">
      <alignment horizontal="center"/>
    </xf>
    <xf numFmtId="0" fontId="13" fillId="0" borderId="7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6" fillId="0" borderId="0" xfId="0" applyFont="1" applyAlignment="1">
      <alignment horizontal="right"/>
    </xf>
    <xf numFmtId="0" fontId="28" fillId="0" borderId="6" xfId="0" applyFont="1" applyBorder="1" applyAlignment="1">
      <alignment horizontal="center" vertical="center" wrapText="1"/>
    </xf>
    <xf numFmtId="0" fontId="28" fillId="0" borderId="8" xfId="0" applyFont="1" applyBorder="1" applyAlignment="1">
      <alignment horizontal="center" vertical="center" wrapText="1"/>
    </xf>
    <xf numFmtId="0" fontId="28" fillId="0" borderId="5" xfId="0" applyFont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right"/>
    </xf>
    <xf numFmtId="0" fontId="19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1" fillId="0" borderId="0" xfId="0" applyFont="1" applyFill="1" applyBorder="1" applyAlignment="1">
      <alignment horizontal="justify" vertical="center" wrapText="1" shrinkToFi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2" fontId="1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7" xfId="0" applyFont="1" applyBorder="1" applyAlignment="1">
      <alignment horizontal="center"/>
    </xf>
    <xf numFmtId="0" fontId="10" fillId="2" borderId="0" xfId="0" applyFont="1" applyFill="1" applyAlignment="1">
      <alignment horizontal="right"/>
    </xf>
    <xf numFmtId="0" fontId="20" fillId="0" borderId="7" xfId="0" applyFont="1" applyBorder="1" applyAlignment="1">
      <alignment horizontal="center"/>
    </xf>
    <xf numFmtId="0" fontId="18" fillId="0" borderId="0" xfId="0" applyFont="1" applyAlignment="1">
      <alignment horizontal="left"/>
    </xf>
    <xf numFmtId="0" fontId="28" fillId="0" borderId="2" xfId="0" applyFont="1" applyBorder="1" applyAlignment="1">
      <alignment horizontal="center" vertical="center" wrapText="1"/>
    </xf>
    <xf numFmtId="0" fontId="28" fillId="0" borderId="3" xfId="0" applyFont="1" applyBorder="1" applyAlignment="1">
      <alignment horizontal="center" vertical="center" wrapText="1"/>
    </xf>
    <xf numFmtId="0" fontId="28" fillId="0" borderId="4" xfId="0" applyFont="1" applyBorder="1" applyAlignment="1">
      <alignment horizontal="center" vertical="center" wrapText="1"/>
    </xf>
    <xf numFmtId="0" fontId="29" fillId="0" borderId="2" xfId="0" applyFont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center" wrapText="1"/>
    </xf>
    <xf numFmtId="0" fontId="29" fillId="0" borderId="4" xfId="0" applyFont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18" fillId="0" borderId="0" xfId="0" applyFont="1" applyAlignment="1">
      <alignment horizontal="left" vertical="center" wrapText="1"/>
    </xf>
    <xf numFmtId="0" fontId="33" fillId="3" borderId="14" xfId="2" applyFont="1" applyFill="1" applyBorder="1" applyAlignment="1">
      <alignment horizontal="center" vertical="center" wrapText="1"/>
    </xf>
    <xf numFmtId="0" fontId="33" fillId="3" borderId="0" xfId="2" applyFont="1" applyFill="1" applyBorder="1" applyAlignment="1">
      <alignment horizontal="center" vertical="center" wrapText="1"/>
    </xf>
    <xf numFmtId="0" fontId="33" fillId="3" borderId="15" xfId="2" applyFont="1" applyFill="1" applyBorder="1" applyAlignment="1">
      <alignment horizontal="center" vertical="center" wrapText="1"/>
    </xf>
    <xf numFmtId="0" fontId="29" fillId="0" borderId="1" xfId="0" applyFont="1" applyBorder="1" applyAlignment="1">
      <alignment horizontal="center"/>
    </xf>
    <xf numFmtId="0" fontId="1" fillId="0" borderId="0" xfId="0" applyFont="1" applyFill="1" applyAlignment="1">
      <alignment horizontal="center" vertical="center"/>
    </xf>
    <xf numFmtId="0" fontId="25" fillId="0" borderId="0" xfId="2" applyFont="1" applyAlignment="1" applyProtection="1">
      <alignment horizontal="center" vertical="center" wrapText="1"/>
      <protection locked="0"/>
    </xf>
    <xf numFmtId="0" fontId="21" fillId="0" borderId="7" xfId="2" applyFont="1" applyBorder="1" applyAlignment="1" applyProtection="1">
      <alignment horizontal="center" vertical="center" wrapText="1"/>
      <protection locked="0"/>
    </xf>
    <xf numFmtId="0" fontId="21" fillId="3" borderId="0" xfId="2" applyFont="1" applyFill="1" applyBorder="1" applyAlignment="1">
      <alignment horizontal="center"/>
    </xf>
    <xf numFmtId="0" fontId="5" fillId="3" borderId="0" xfId="2" applyFont="1" applyFill="1" applyBorder="1" applyAlignment="1">
      <alignment horizontal="center"/>
    </xf>
    <xf numFmtId="0" fontId="5" fillId="3" borderId="9" xfId="2" applyFont="1" applyFill="1" applyBorder="1" applyAlignment="1">
      <alignment horizontal="center" vertical="center" wrapText="1"/>
    </xf>
    <xf numFmtId="0" fontId="5" fillId="3" borderId="10" xfId="2" applyFont="1" applyFill="1" applyBorder="1" applyAlignment="1">
      <alignment horizontal="center" vertical="center" wrapText="1"/>
    </xf>
    <xf numFmtId="0" fontId="5" fillId="3" borderId="11" xfId="2" applyFont="1" applyFill="1" applyBorder="1" applyAlignment="1">
      <alignment horizontal="center" vertical="center" wrapText="1"/>
    </xf>
    <xf numFmtId="0" fontId="5" fillId="3" borderId="12" xfId="2" applyFont="1" applyFill="1" applyBorder="1" applyAlignment="1">
      <alignment horizontal="center" vertical="center" wrapText="1"/>
    </xf>
    <xf numFmtId="0" fontId="5" fillId="3" borderId="1" xfId="2" applyFont="1" applyFill="1" applyBorder="1" applyAlignment="1">
      <alignment horizontal="center" vertical="center" wrapText="1"/>
    </xf>
    <xf numFmtId="0" fontId="33" fillId="3" borderId="1" xfId="0" applyFont="1" applyFill="1" applyBorder="1" applyAlignment="1">
      <alignment horizontal="center" vertical="center" wrapText="1"/>
    </xf>
    <xf numFmtId="0" fontId="33" fillId="0" borderId="14" xfId="0" applyFont="1" applyFill="1" applyBorder="1" applyAlignment="1">
      <alignment horizontal="center" vertical="center" wrapText="1"/>
    </xf>
    <xf numFmtId="0" fontId="33" fillId="0" borderId="0" xfId="0" applyFont="1" applyFill="1" applyBorder="1" applyAlignment="1">
      <alignment horizontal="center" vertical="center" wrapText="1"/>
    </xf>
    <xf numFmtId="0" fontId="33" fillId="0" borderId="15" xfId="0" applyFont="1" applyFill="1" applyBorder="1" applyAlignment="1">
      <alignment horizontal="center" vertical="center" wrapText="1"/>
    </xf>
  </cellXfs>
  <cellStyles count="4">
    <cellStyle name="Звичайний 2 2" xfId="2"/>
    <cellStyle name="Обычный" xfId="0" builtinId="0"/>
    <cellStyle name="Обычный 2" xfId="1"/>
    <cellStyle name="Финансовый" xfId="3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323"/>
  <sheetViews>
    <sheetView tabSelected="1" view="pageBreakPreview" topLeftCell="A189" zoomScale="150" zoomScaleNormal="100" zoomScaleSheetLayoutView="150" workbookViewId="0">
      <selection activeCell="E214" sqref="E214"/>
    </sheetView>
  </sheetViews>
  <sheetFormatPr defaultRowHeight="15" x14ac:dyDescent="0.25"/>
  <cols>
    <col min="1" max="1" width="6.85546875" style="187" customWidth="1"/>
    <col min="2" max="2" width="33.5703125" style="187" customWidth="1"/>
    <col min="3" max="3" width="9.140625" style="254"/>
    <col min="4" max="4" width="12.42578125" style="255" bestFit="1" customWidth="1"/>
    <col min="5" max="5" width="12.42578125" style="255" customWidth="1"/>
    <col min="6" max="6" width="11.42578125" style="255" customWidth="1"/>
    <col min="7" max="10" width="11.140625" style="255" customWidth="1"/>
    <col min="11" max="11" width="27.5703125" style="187" customWidth="1"/>
    <col min="12" max="16384" width="9.140625" style="187"/>
  </cols>
  <sheetData>
    <row r="1" spans="2:11" x14ac:dyDescent="0.25">
      <c r="B1" s="191" t="s">
        <v>375</v>
      </c>
      <c r="C1" s="192"/>
      <c r="D1" s="193"/>
      <c r="E1" s="193"/>
      <c r="F1" s="193"/>
      <c r="G1" s="193"/>
      <c r="H1" s="193"/>
      <c r="I1" s="319" t="s">
        <v>0</v>
      </c>
      <c r="J1" s="319"/>
      <c r="K1" s="194"/>
    </row>
    <row r="2" spans="2:11" x14ac:dyDescent="0.25">
      <c r="B2" s="191" t="s">
        <v>374</v>
      </c>
      <c r="C2" s="192"/>
      <c r="D2" s="193"/>
      <c r="E2" s="193"/>
      <c r="F2" s="193"/>
      <c r="G2" s="193"/>
      <c r="H2" s="193"/>
      <c r="I2" s="164" t="s">
        <v>382</v>
      </c>
      <c r="J2" s="164"/>
      <c r="K2" s="195"/>
    </row>
    <row r="3" spans="2:11" x14ac:dyDescent="0.25">
      <c r="B3" s="191" t="s">
        <v>376</v>
      </c>
      <c r="C3" s="192"/>
      <c r="D3" s="193"/>
      <c r="E3" s="193"/>
      <c r="F3" s="193"/>
      <c r="G3" s="193"/>
      <c r="H3" s="193"/>
      <c r="I3" s="320" t="s">
        <v>374</v>
      </c>
      <c r="J3" s="320"/>
      <c r="K3" s="320"/>
    </row>
    <row r="4" spans="2:11" x14ac:dyDescent="0.25">
      <c r="C4" s="192"/>
      <c r="D4" s="193"/>
      <c r="E4" s="193"/>
      <c r="F4" s="193"/>
      <c r="G4" s="193"/>
      <c r="H4" s="193"/>
      <c r="I4" s="320" t="s">
        <v>36</v>
      </c>
      <c r="J4" s="320"/>
      <c r="K4" s="320"/>
    </row>
    <row r="5" spans="2:11" x14ac:dyDescent="0.25">
      <c r="B5" s="191" t="s">
        <v>377</v>
      </c>
      <c r="C5" s="192"/>
      <c r="D5" s="193"/>
      <c r="E5" s="193"/>
      <c r="F5" s="193"/>
      <c r="G5" s="193"/>
      <c r="H5" s="193"/>
      <c r="I5" s="320"/>
      <c r="J5" s="320"/>
      <c r="K5" s="320"/>
    </row>
    <row r="6" spans="2:11" x14ac:dyDescent="0.25">
      <c r="B6" s="191" t="s">
        <v>1</v>
      </c>
      <c r="C6" s="192"/>
      <c r="D6" s="193"/>
      <c r="E6" s="193"/>
      <c r="F6" s="193"/>
      <c r="G6" s="193"/>
      <c r="H6" s="193"/>
      <c r="I6" s="320" t="s">
        <v>37</v>
      </c>
      <c r="J6" s="320"/>
      <c r="K6" s="320"/>
    </row>
    <row r="7" spans="2:11" x14ac:dyDescent="0.25">
      <c r="B7" s="191"/>
      <c r="C7" s="192"/>
      <c r="D7" s="193"/>
      <c r="E7" s="193"/>
      <c r="F7" s="193"/>
      <c r="G7" s="193"/>
      <c r="H7" s="193"/>
      <c r="I7" s="320" t="s">
        <v>38</v>
      </c>
      <c r="J7" s="320"/>
      <c r="K7" s="320"/>
    </row>
    <row r="8" spans="2:11" x14ac:dyDescent="0.25">
      <c r="B8" s="191" t="s">
        <v>378</v>
      </c>
      <c r="C8" s="192"/>
      <c r="D8" s="193"/>
      <c r="E8" s="193"/>
      <c r="F8" s="193"/>
      <c r="G8" s="193"/>
      <c r="H8" s="193"/>
      <c r="I8" s="164"/>
      <c r="J8" s="164"/>
      <c r="K8" s="196"/>
    </row>
    <row r="9" spans="2:11" x14ac:dyDescent="0.25">
      <c r="B9" s="191" t="s">
        <v>379</v>
      </c>
      <c r="C9" s="192"/>
      <c r="D9" s="193"/>
      <c r="E9" s="193"/>
      <c r="F9" s="193"/>
      <c r="G9" s="193"/>
      <c r="H9" s="193"/>
      <c r="I9" s="164"/>
      <c r="J9" s="164"/>
      <c r="K9" s="196"/>
    </row>
    <row r="10" spans="2:11" x14ac:dyDescent="0.25">
      <c r="B10" s="191" t="s">
        <v>380</v>
      </c>
      <c r="C10" s="192"/>
      <c r="D10" s="193"/>
      <c r="E10" s="193"/>
      <c r="F10" s="193"/>
      <c r="G10" s="193"/>
      <c r="H10" s="193"/>
      <c r="I10" s="182" t="s">
        <v>2</v>
      </c>
      <c r="J10" s="312" t="s">
        <v>340</v>
      </c>
      <c r="K10" s="312"/>
    </row>
    <row r="11" spans="2:11" x14ac:dyDescent="0.25">
      <c r="B11" s="191" t="s">
        <v>376</v>
      </c>
      <c r="C11" s="192"/>
      <c r="D11" s="193"/>
      <c r="E11" s="193"/>
      <c r="F11" s="193"/>
      <c r="G11" s="193"/>
      <c r="H11" s="193"/>
      <c r="I11" s="182" t="s">
        <v>350</v>
      </c>
      <c r="J11" s="312"/>
      <c r="K11" s="312"/>
    </row>
    <row r="12" spans="2:11" x14ac:dyDescent="0.25">
      <c r="B12" s="191"/>
      <c r="C12" s="192"/>
      <c r="D12" s="193"/>
      <c r="E12" s="193"/>
      <c r="F12" s="193"/>
      <c r="G12" s="193"/>
      <c r="H12" s="193"/>
      <c r="I12" s="182" t="s">
        <v>3</v>
      </c>
      <c r="J12" s="312"/>
      <c r="K12" s="312"/>
    </row>
    <row r="13" spans="2:11" x14ac:dyDescent="0.25">
      <c r="B13" s="191" t="s">
        <v>381</v>
      </c>
      <c r="C13" s="192"/>
      <c r="D13" s="193"/>
      <c r="E13" s="193"/>
      <c r="F13" s="193"/>
      <c r="G13" s="193"/>
      <c r="H13" s="193"/>
      <c r="I13" s="312" t="s">
        <v>4</v>
      </c>
      <c r="J13" s="312"/>
      <c r="K13" s="312"/>
    </row>
    <row r="14" spans="2:11" x14ac:dyDescent="0.25">
      <c r="B14" s="191"/>
      <c r="C14" s="317"/>
      <c r="D14" s="317"/>
      <c r="E14" s="317"/>
      <c r="F14" s="317"/>
      <c r="G14" s="193"/>
      <c r="H14" s="193"/>
      <c r="I14" s="312" t="s">
        <v>5</v>
      </c>
      <c r="J14" s="312"/>
      <c r="K14" s="312"/>
    </row>
    <row r="15" spans="2:11" ht="36" customHeight="1" x14ac:dyDescent="0.25">
      <c r="B15" s="197" t="s">
        <v>6</v>
      </c>
      <c r="C15" s="313" t="s">
        <v>401</v>
      </c>
      <c r="D15" s="313"/>
      <c r="E15" s="313"/>
      <c r="F15" s="313"/>
      <c r="G15" s="313"/>
      <c r="H15" s="314"/>
      <c r="I15" s="198" t="s">
        <v>7</v>
      </c>
      <c r="J15" s="318" t="s">
        <v>408</v>
      </c>
      <c r="K15" s="318"/>
    </row>
    <row r="16" spans="2:11" x14ac:dyDescent="0.25">
      <c r="B16" s="197" t="s">
        <v>8</v>
      </c>
      <c r="C16" s="313" t="s">
        <v>402</v>
      </c>
      <c r="D16" s="313"/>
      <c r="E16" s="313"/>
      <c r="F16" s="313"/>
      <c r="G16" s="313"/>
      <c r="H16" s="314"/>
      <c r="I16" s="182" t="s">
        <v>9</v>
      </c>
      <c r="J16" s="312">
        <v>150</v>
      </c>
      <c r="K16" s="312"/>
    </row>
    <row r="17" spans="2:11" x14ac:dyDescent="0.25">
      <c r="B17" s="197" t="s">
        <v>10</v>
      </c>
      <c r="C17" s="313" t="s">
        <v>443</v>
      </c>
      <c r="D17" s="313"/>
      <c r="E17" s="313"/>
      <c r="F17" s="313"/>
      <c r="G17" s="313"/>
      <c r="H17" s="314"/>
      <c r="I17" s="182" t="s">
        <v>11</v>
      </c>
      <c r="J17" s="312" t="s">
        <v>413</v>
      </c>
      <c r="K17" s="312"/>
    </row>
    <row r="18" spans="2:11" ht="17.25" customHeight="1" x14ac:dyDescent="0.25">
      <c r="B18" s="197" t="s">
        <v>351</v>
      </c>
      <c r="C18" s="313" t="s">
        <v>403</v>
      </c>
      <c r="D18" s="313"/>
      <c r="E18" s="313"/>
      <c r="F18" s="313"/>
      <c r="G18" s="313"/>
      <c r="H18" s="314"/>
      <c r="I18" s="182" t="s">
        <v>12</v>
      </c>
      <c r="J18" s="312">
        <v>91000</v>
      </c>
      <c r="K18" s="312"/>
    </row>
    <row r="19" spans="2:11" x14ac:dyDescent="0.25">
      <c r="B19" s="197" t="s">
        <v>13</v>
      </c>
      <c r="C19" s="313" t="s">
        <v>405</v>
      </c>
      <c r="D19" s="313"/>
      <c r="E19" s="313"/>
      <c r="F19" s="313"/>
      <c r="G19" s="313"/>
      <c r="H19" s="314"/>
      <c r="I19" s="182" t="s">
        <v>14</v>
      </c>
      <c r="J19" s="312">
        <v>91500</v>
      </c>
      <c r="K19" s="312"/>
    </row>
    <row r="20" spans="2:11" x14ac:dyDescent="0.25">
      <c r="B20" s="197" t="s">
        <v>15</v>
      </c>
      <c r="C20" s="313" t="s">
        <v>416</v>
      </c>
      <c r="D20" s="313"/>
      <c r="E20" s="313"/>
      <c r="F20" s="313"/>
      <c r="G20" s="313"/>
      <c r="H20" s="314"/>
      <c r="I20" s="199" t="s">
        <v>16</v>
      </c>
      <c r="J20" s="312" t="s">
        <v>409</v>
      </c>
      <c r="K20" s="312"/>
    </row>
    <row r="21" spans="2:11" ht="15" customHeight="1" x14ac:dyDescent="0.25">
      <c r="B21" s="197" t="s">
        <v>17</v>
      </c>
      <c r="C21" s="315" t="s">
        <v>415</v>
      </c>
      <c r="D21" s="315"/>
      <c r="E21" s="315"/>
      <c r="F21" s="315"/>
      <c r="G21" s="315"/>
      <c r="H21" s="315"/>
      <c r="I21" s="316"/>
      <c r="J21" s="286"/>
      <c r="K21" s="286"/>
    </row>
    <row r="22" spans="2:11" ht="15" customHeight="1" x14ac:dyDescent="0.25">
      <c r="B22" s="197" t="s">
        <v>18</v>
      </c>
      <c r="C22" s="315" t="s">
        <v>414</v>
      </c>
      <c r="D22" s="315"/>
      <c r="E22" s="315"/>
      <c r="F22" s="315"/>
      <c r="G22" s="315"/>
      <c r="H22" s="315"/>
      <c r="I22" s="316"/>
      <c r="J22" s="286"/>
      <c r="K22" s="286"/>
    </row>
    <row r="23" spans="2:11" ht="25.5" x14ac:dyDescent="0.25">
      <c r="B23" s="197" t="s">
        <v>19</v>
      </c>
      <c r="C23" s="313">
        <v>800</v>
      </c>
      <c r="D23" s="313"/>
      <c r="E23" s="313"/>
      <c r="F23" s="313"/>
      <c r="G23" s="313"/>
      <c r="H23" s="314"/>
      <c r="I23" s="200"/>
      <c r="J23" s="286"/>
      <c r="K23" s="286"/>
    </row>
    <row r="24" spans="2:11" x14ac:dyDescent="0.25">
      <c r="B24" s="197" t="s">
        <v>20</v>
      </c>
      <c r="C24" s="313" t="s">
        <v>404</v>
      </c>
      <c r="D24" s="313"/>
      <c r="E24" s="313"/>
      <c r="F24" s="313"/>
      <c r="G24" s="313"/>
      <c r="H24" s="314"/>
      <c r="I24" s="182"/>
      <c r="J24" s="312"/>
      <c r="K24" s="312"/>
    </row>
    <row r="25" spans="2:11" x14ac:dyDescent="0.25">
      <c r="B25" s="197" t="s">
        <v>21</v>
      </c>
      <c r="C25" s="313" t="s">
        <v>407</v>
      </c>
      <c r="D25" s="313"/>
      <c r="E25" s="313"/>
      <c r="F25" s="313"/>
      <c r="G25" s="313"/>
      <c r="H25" s="314"/>
      <c r="I25" s="200"/>
      <c r="J25" s="286"/>
      <c r="K25" s="286"/>
    </row>
    <row r="26" spans="2:11" x14ac:dyDescent="0.25">
      <c r="B26" s="197" t="s">
        <v>22</v>
      </c>
      <c r="C26" s="313" t="s">
        <v>406</v>
      </c>
      <c r="D26" s="313"/>
      <c r="E26" s="313"/>
      <c r="F26" s="313"/>
      <c r="G26" s="313"/>
      <c r="H26" s="314"/>
      <c r="I26" s="182"/>
      <c r="J26" s="312"/>
      <c r="K26" s="312"/>
    </row>
    <row r="27" spans="2:11" x14ac:dyDescent="0.25">
      <c r="B27" s="191"/>
      <c r="C27" s="192"/>
      <c r="D27" s="193"/>
      <c r="E27" s="193"/>
      <c r="F27" s="193"/>
      <c r="G27" s="193"/>
      <c r="H27" s="193"/>
      <c r="I27" s="193"/>
      <c r="J27" s="193"/>
      <c r="K27" s="194"/>
    </row>
    <row r="28" spans="2:11" x14ac:dyDescent="0.25">
      <c r="B28" s="310" t="s">
        <v>441</v>
      </c>
      <c r="C28" s="310"/>
      <c r="D28" s="310"/>
      <c r="E28" s="310"/>
      <c r="F28" s="310"/>
      <c r="G28" s="310"/>
      <c r="H28" s="310"/>
      <c r="I28" s="310"/>
      <c r="J28" s="310"/>
      <c r="K28" s="194"/>
    </row>
    <row r="29" spans="2:11" x14ac:dyDescent="0.25">
      <c r="B29" s="201"/>
      <c r="C29" s="202"/>
      <c r="D29" s="203"/>
      <c r="E29" s="201"/>
      <c r="F29" s="201"/>
      <c r="G29" s="201"/>
      <c r="H29" s="201"/>
      <c r="I29" s="201"/>
      <c r="J29" s="311" t="s">
        <v>342</v>
      </c>
      <c r="K29" s="311"/>
    </row>
    <row r="30" spans="2:11" ht="15" customHeight="1" x14ac:dyDescent="0.25">
      <c r="B30" s="288" t="s">
        <v>23</v>
      </c>
      <c r="C30" s="289" t="s">
        <v>24</v>
      </c>
      <c r="D30" s="290" t="s">
        <v>431</v>
      </c>
      <c r="E30" s="286" t="s">
        <v>432</v>
      </c>
      <c r="F30" s="286" t="s">
        <v>433</v>
      </c>
      <c r="G30" s="286" t="s">
        <v>25</v>
      </c>
      <c r="H30" s="286"/>
      <c r="I30" s="286"/>
      <c r="J30" s="286"/>
      <c r="K30" s="287" t="s">
        <v>26</v>
      </c>
    </row>
    <row r="31" spans="2:11" ht="51" customHeight="1" x14ac:dyDescent="0.25">
      <c r="B31" s="288"/>
      <c r="C31" s="289"/>
      <c r="D31" s="291"/>
      <c r="E31" s="286"/>
      <c r="F31" s="286"/>
      <c r="G31" s="204" t="s">
        <v>27</v>
      </c>
      <c r="H31" s="204" t="s">
        <v>28</v>
      </c>
      <c r="I31" s="204" t="s">
        <v>29</v>
      </c>
      <c r="J31" s="204" t="s">
        <v>30</v>
      </c>
      <c r="K31" s="287"/>
    </row>
    <row r="32" spans="2:11" ht="15" customHeight="1" x14ac:dyDescent="0.25">
      <c r="B32" s="182">
        <v>1</v>
      </c>
      <c r="C32" s="205">
        <v>2</v>
      </c>
      <c r="D32" s="260">
        <v>3</v>
      </c>
      <c r="E32" s="260">
        <v>4</v>
      </c>
      <c r="F32" s="260">
        <v>5</v>
      </c>
      <c r="G32" s="260">
        <v>6</v>
      </c>
      <c r="H32" s="260">
        <v>7</v>
      </c>
      <c r="I32" s="260">
        <v>8</v>
      </c>
      <c r="J32" s="186" t="s">
        <v>349</v>
      </c>
      <c r="K32" s="186" t="s">
        <v>442</v>
      </c>
    </row>
    <row r="33" spans="2:11" x14ac:dyDescent="0.25">
      <c r="B33" s="297" t="s">
        <v>132</v>
      </c>
      <c r="C33" s="297"/>
      <c r="D33" s="297"/>
      <c r="E33" s="297"/>
      <c r="F33" s="297"/>
      <c r="G33" s="297"/>
      <c r="H33" s="297"/>
      <c r="I33" s="297"/>
      <c r="J33" s="297"/>
      <c r="K33" s="297"/>
    </row>
    <row r="34" spans="2:11" x14ac:dyDescent="0.25">
      <c r="B34" s="297" t="s">
        <v>139</v>
      </c>
      <c r="C34" s="297"/>
      <c r="D34" s="297"/>
      <c r="E34" s="297"/>
      <c r="F34" s="297"/>
      <c r="G34" s="297"/>
      <c r="H34" s="297"/>
      <c r="I34" s="297"/>
      <c r="J34" s="297"/>
      <c r="K34" s="297"/>
    </row>
    <row r="35" spans="2:11" x14ac:dyDescent="0.25">
      <c r="B35" s="38" t="s">
        <v>287</v>
      </c>
      <c r="C35" s="206">
        <v>100</v>
      </c>
      <c r="D35" s="157">
        <v>2125</v>
      </c>
      <c r="E35" s="157">
        <f>SUM(E36:E39)</f>
        <v>200</v>
      </c>
      <c r="F35" s="157">
        <v>6200</v>
      </c>
      <c r="G35" s="157">
        <v>0</v>
      </c>
      <c r="H35" s="157">
        <v>0</v>
      </c>
      <c r="I35" s="157">
        <v>0</v>
      </c>
      <c r="J35" s="157">
        <v>0</v>
      </c>
      <c r="K35" s="200" t="s">
        <v>292</v>
      </c>
    </row>
    <row r="36" spans="2:11" x14ac:dyDescent="0.25">
      <c r="B36" s="39" t="s">
        <v>291</v>
      </c>
      <c r="C36" s="207">
        <v>110</v>
      </c>
      <c r="D36" s="157">
        <v>0</v>
      </c>
      <c r="E36" s="157">
        <v>0</v>
      </c>
      <c r="F36" s="157">
        <v>0</v>
      </c>
      <c r="G36" s="157">
        <v>0</v>
      </c>
      <c r="H36" s="157">
        <v>0</v>
      </c>
      <c r="I36" s="157">
        <v>0</v>
      </c>
      <c r="J36" s="157">
        <v>0</v>
      </c>
      <c r="K36" s="200" t="s">
        <v>444</v>
      </c>
    </row>
    <row r="37" spans="2:11" ht="26.25" customHeight="1" x14ac:dyDescent="0.25">
      <c r="B37" s="39" t="s">
        <v>288</v>
      </c>
      <c r="C37" s="207">
        <v>120</v>
      </c>
      <c r="D37" s="157">
        <v>2125</v>
      </c>
      <c r="E37" s="157">
        <v>200</v>
      </c>
      <c r="F37" s="157">
        <f>F35</f>
        <v>6200</v>
      </c>
      <c r="G37" s="157">
        <v>0</v>
      </c>
      <c r="H37" s="157">
        <v>0</v>
      </c>
      <c r="I37" s="157">
        <v>0</v>
      </c>
      <c r="J37" s="157">
        <v>0</v>
      </c>
      <c r="K37" s="208"/>
    </row>
    <row r="38" spans="2:11" ht="24" customHeight="1" x14ac:dyDescent="0.25">
      <c r="B38" s="39" t="s">
        <v>289</v>
      </c>
      <c r="C38" s="207">
        <v>130</v>
      </c>
      <c r="D38" s="157">
        <v>0</v>
      </c>
      <c r="E38" s="157">
        <v>0</v>
      </c>
      <c r="F38" s="157">
        <f>20000-3415.7</f>
        <v>16584.3</v>
      </c>
      <c r="G38" s="157">
        <v>5000</v>
      </c>
      <c r="H38" s="157">
        <v>5000</v>
      </c>
      <c r="I38" s="157">
        <v>5000</v>
      </c>
      <c r="J38" s="157">
        <v>5000</v>
      </c>
      <c r="K38" s="208"/>
    </row>
    <row r="39" spans="2:11" ht="27" customHeight="1" x14ac:dyDescent="0.25">
      <c r="B39" s="39" t="s">
        <v>290</v>
      </c>
      <c r="C39" s="207">
        <v>140</v>
      </c>
      <c r="D39" s="209">
        <v>0</v>
      </c>
      <c r="E39" s="157">
        <v>0</v>
      </c>
      <c r="F39" s="157">
        <v>0</v>
      </c>
      <c r="G39" s="157">
        <v>0</v>
      </c>
      <c r="H39" s="157">
        <v>0</v>
      </c>
      <c r="I39" s="157">
        <v>0</v>
      </c>
      <c r="J39" s="157">
        <v>0</v>
      </c>
      <c r="K39" s="208"/>
    </row>
    <row r="40" spans="2:11" ht="38.25" x14ac:dyDescent="0.25">
      <c r="B40" s="175" t="s">
        <v>131</v>
      </c>
      <c r="C40" s="210">
        <v>1000</v>
      </c>
      <c r="D40" s="157">
        <v>247310.4</v>
      </c>
      <c r="E40" s="157">
        <f>E41+E42+E43+E44+E45+E51+E53</f>
        <v>287081.5</v>
      </c>
      <c r="F40" s="157">
        <f>F41+F42+F43+F44+F45+F51+F53+F52</f>
        <v>175272.4</v>
      </c>
      <c r="G40" s="157">
        <f>G41+G42+G43+G44+G45+G51+G53</f>
        <v>46479.1</v>
      </c>
      <c r="H40" s="157">
        <f t="shared" ref="H40:J40" si="0">H41+H42+H43+H44+H45+H51+H53</f>
        <v>42482.5</v>
      </c>
      <c r="I40" s="157">
        <f t="shared" si="0"/>
        <v>41182.5</v>
      </c>
      <c r="J40" s="157">
        <f t="shared" si="0"/>
        <v>44203.3</v>
      </c>
      <c r="K40" s="186" t="s">
        <v>306</v>
      </c>
    </row>
    <row r="41" spans="2:11" ht="38.25" customHeight="1" x14ac:dyDescent="0.25">
      <c r="B41" s="27" t="s">
        <v>31</v>
      </c>
      <c r="C41" s="183">
        <v>1010</v>
      </c>
      <c r="D41" s="211">
        <v>0</v>
      </c>
      <c r="E41" s="157">
        <v>0</v>
      </c>
      <c r="F41" s="157">
        <v>0</v>
      </c>
      <c r="G41" s="158">
        <v>0</v>
      </c>
      <c r="H41" s="158">
        <v>0</v>
      </c>
      <c r="I41" s="158">
        <v>0</v>
      </c>
      <c r="J41" s="158">
        <v>0</v>
      </c>
      <c r="K41" s="212" t="s">
        <v>367</v>
      </c>
    </row>
    <row r="42" spans="2:11" ht="33.75" customHeight="1" x14ac:dyDescent="0.25">
      <c r="B42" s="27" t="s">
        <v>240</v>
      </c>
      <c r="C42" s="183">
        <v>1020</v>
      </c>
      <c r="D42" s="184">
        <v>215445.9</v>
      </c>
      <c r="E42" s="158">
        <f>F42+G42+H42+I42</f>
        <v>260750</v>
      </c>
      <c r="F42" s="158">
        <v>149000</v>
      </c>
      <c r="G42" s="158">
        <v>37250</v>
      </c>
      <c r="H42" s="158">
        <v>37250</v>
      </c>
      <c r="I42" s="158">
        <v>37250</v>
      </c>
      <c r="J42" s="158">
        <v>37250</v>
      </c>
      <c r="K42" s="212" t="s">
        <v>144</v>
      </c>
    </row>
    <row r="43" spans="2:11" ht="33.75" customHeight="1" x14ac:dyDescent="0.25">
      <c r="B43" s="27" t="s">
        <v>299</v>
      </c>
      <c r="C43" s="183">
        <v>1030</v>
      </c>
      <c r="D43" s="184">
        <v>0</v>
      </c>
      <c r="E43" s="157">
        <f t="shared" ref="E43:E44" si="1">F43+G43+H43+I43</f>
        <v>0</v>
      </c>
      <c r="F43" s="157">
        <f t="shared" ref="F43:F44" si="2">G43+H43+I43+J43</f>
        <v>0</v>
      </c>
      <c r="G43" s="158">
        <v>0</v>
      </c>
      <c r="H43" s="158">
        <v>0</v>
      </c>
      <c r="I43" s="158">
        <v>0</v>
      </c>
      <c r="J43" s="158">
        <v>0</v>
      </c>
      <c r="K43" s="212"/>
    </row>
    <row r="44" spans="2:11" ht="33.75" customHeight="1" x14ac:dyDescent="0.25">
      <c r="B44" s="27" t="s">
        <v>241</v>
      </c>
      <c r="C44" s="183">
        <v>1040</v>
      </c>
      <c r="D44" s="184">
        <v>0</v>
      </c>
      <c r="E44" s="157">
        <f t="shared" si="1"/>
        <v>0</v>
      </c>
      <c r="F44" s="157">
        <f t="shared" si="2"/>
        <v>0</v>
      </c>
      <c r="G44" s="158">
        <v>0</v>
      </c>
      <c r="H44" s="158">
        <v>0</v>
      </c>
      <c r="I44" s="158">
        <v>0</v>
      </c>
      <c r="J44" s="158">
        <v>0</v>
      </c>
      <c r="K44" s="212"/>
    </row>
    <row r="45" spans="2:11" ht="32.25" customHeight="1" x14ac:dyDescent="0.25">
      <c r="B45" s="27" t="s">
        <v>239</v>
      </c>
      <c r="C45" s="183">
        <v>1050</v>
      </c>
      <c r="D45" s="184">
        <v>30435.600000000002</v>
      </c>
      <c r="E45" s="185">
        <f>E46+E48</f>
        <v>23094</v>
      </c>
      <c r="F45" s="185">
        <f>F46+F48</f>
        <v>23168.3</v>
      </c>
      <c r="G45" s="184">
        <f>G46+G48</f>
        <v>8766.6</v>
      </c>
      <c r="H45" s="184">
        <f t="shared" ref="H45:J45" si="3">H46+H48</f>
        <v>4770</v>
      </c>
      <c r="I45" s="184">
        <f t="shared" si="3"/>
        <v>3470</v>
      </c>
      <c r="J45" s="184">
        <f t="shared" si="3"/>
        <v>6490.8</v>
      </c>
      <c r="K45" s="186" t="s">
        <v>305</v>
      </c>
    </row>
    <row r="46" spans="2:11" ht="24.75" customHeight="1" x14ac:dyDescent="0.25">
      <c r="B46" s="40" t="s">
        <v>233</v>
      </c>
      <c r="C46" s="213">
        <v>1051</v>
      </c>
      <c r="D46" s="184">
        <v>21963.4</v>
      </c>
      <c r="E46" s="157">
        <f>E47</f>
        <v>19824</v>
      </c>
      <c r="F46" s="157">
        <f>F47</f>
        <v>20668.3</v>
      </c>
      <c r="G46" s="158">
        <v>7256.5</v>
      </c>
      <c r="H46" s="158">
        <v>3700</v>
      </c>
      <c r="I46" s="158">
        <v>2400</v>
      </c>
      <c r="J46" s="158">
        <v>5420.8</v>
      </c>
      <c r="K46" s="186"/>
    </row>
    <row r="47" spans="2:11" ht="27" customHeight="1" x14ac:dyDescent="0.25">
      <c r="B47" s="41" t="s">
        <v>234</v>
      </c>
      <c r="C47" s="214" t="s">
        <v>301</v>
      </c>
      <c r="D47" s="215">
        <v>21963.4</v>
      </c>
      <c r="E47" s="157">
        <f>19824</f>
        <v>19824</v>
      </c>
      <c r="F47" s="157">
        <v>20668.3</v>
      </c>
      <c r="G47" s="158">
        <v>7256.5</v>
      </c>
      <c r="H47" s="158">
        <v>3700</v>
      </c>
      <c r="I47" s="158">
        <v>2400</v>
      </c>
      <c r="J47" s="158">
        <v>5420.8</v>
      </c>
      <c r="K47" s="186"/>
    </row>
    <row r="48" spans="2:11" ht="30" customHeight="1" x14ac:dyDescent="0.25">
      <c r="B48" s="40" t="s">
        <v>223</v>
      </c>
      <c r="C48" s="213">
        <v>1052</v>
      </c>
      <c r="D48" s="216">
        <v>8472.2000000000007</v>
      </c>
      <c r="E48" s="157">
        <f>E50</f>
        <v>3270</v>
      </c>
      <c r="F48" s="157">
        <f>F49</f>
        <v>2500</v>
      </c>
      <c r="G48" s="158">
        <v>1510.1</v>
      </c>
      <c r="H48" s="158">
        <v>1070</v>
      </c>
      <c r="I48" s="158">
        <v>1070</v>
      </c>
      <c r="J48" s="158">
        <v>1070</v>
      </c>
      <c r="K48" s="186"/>
    </row>
    <row r="49" spans="2:11" ht="25.5" customHeight="1" x14ac:dyDescent="0.25">
      <c r="B49" s="40" t="s">
        <v>445</v>
      </c>
      <c r="C49" s="214" t="s">
        <v>384</v>
      </c>
      <c r="D49" s="215">
        <v>8472.2000000000007</v>
      </c>
      <c r="E49" s="157">
        <v>0</v>
      </c>
      <c r="F49" s="157">
        <v>2500</v>
      </c>
      <c r="G49" s="158">
        <v>0</v>
      </c>
      <c r="H49" s="158">
        <v>0</v>
      </c>
      <c r="I49" s="158">
        <v>0</v>
      </c>
      <c r="J49" s="158">
        <v>0</v>
      </c>
      <c r="K49" s="186"/>
    </row>
    <row r="50" spans="2:11" ht="25.5" customHeight="1" x14ac:dyDescent="0.25">
      <c r="B50" s="40" t="s">
        <v>450</v>
      </c>
      <c r="C50" s="214" t="s">
        <v>422</v>
      </c>
      <c r="D50" s="215">
        <v>0</v>
      </c>
      <c r="E50" s="157">
        <v>3270</v>
      </c>
      <c r="F50" s="157">
        <f t="shared" ref="F50:F51" si="4">G50+H50+I50+J50</f>
        <v>0</v>
      </c>
      <c r="G50" s="158">
        <v>0</v>
      </c>
      <c r="H50" s="158">
        <v>0</v>
      </c>
      <c r="I50" s="158">
        <v>0</v>
      </c>
      <c r="J50" s="158">
        <v>0</v>
      </c>
      <c r="K50" s="186"/>
    </row>
    <row r="51" spans="2:11" ht="25.5" customHeight="1" x14ac:dyDescent="0.25">
      <c r="B51" s="40" t="s">
        <v>424</v>
      </c>
      <c r="C51" s="214" t="s">
        <v>423</v>
      </c>
      <c r="D51" s="215">
        <v>0</v>
      </c>
      <c r="E51" s="157">
        <f t="shared" ref="E51" si="5">F51+G51+H51+I51</f>
        <v>0</v>
      </c>
      <c r="F51" s="157">
        <f t="shared" si="4"/>
        <v>0</v>
      </c>
      <c r="G51" s="158">
        <v>0</v>
      </c>
      <c r="H51" s="158">
        <v>0</v>
      </c>
      <c r="I51" s="158">
        <v>0</v>
      </c>
      <c r="J51" s="158">
        <v>0</v>
      </c>
      <c r="K51" s="186"/>
    </row>
    <row r="52" spans="2:11" ht="48.75" customHeight="1" x14ac:dyDescent="0.25">
      <c r="B52" s="27" t="s">
        <v>383</v>
      </c>
      <c r="C52" s="214" t="s">
        <v>303</v>
      </c>
      <c r="D52" s="215">
        <v>426.7</v>
      </c>
      <c r="E52" s="157">
        <f>F52+G52+H52+I52</f>
        <v>2194.6999999999998</v>
      </c>
      <c r="F52" s="157">
        <v>1254.0999999999999</v>
      </c>
      <c r="G52" s="158">
        <v>313.5</v>
      </c>
      <c r="H52" s="158">
        <v>313.60000000000002</v>
      </c>
      <c r="I52" s="158">
        <v>313.5</v>
      </c>
      <c r="J52" s="158">
        <v>313.5</v>
      </c>
      <c r="K52" s="200"/>
    </row>
    <row r="53" spans="2:11" x14ac:dyDescent="0.25">
      <c r="B53" s="217" t="s">
        <v>32</v>
      </c>
      <c r="C53" s="183">
        <v>1070</v>
      </c>
      <c r="D53" s="184">
        <v>1428.9</v>
      </c>
      <c r="E53" s="157">
        <f t="shared" ref="E53:E59" si="6">F53+G53+H53+I53</f>
        <v>3237.5</v>
      </c>
      <c r="F53" s="157">
        <f t="shared" ref="F53:F113" si="7">G53+H53+I53+J53</f>
        <v>1850</v>
      </c>
      <c r="G53" s="184">
        <f t="shared" ref="G53:J53" si="8">G54+G55+G56+G57+G58+G59</f>
        <v>462.5</v>
      </c>
      <c r="H53" s="184">
        <f t="shared" si="8"/>
        <v>462.5</v>
      </c>
      <c r="I53" s="184">
        <f t="shared" si="8"/>
        <v>462.5</v>
      </c>
      <c r="J53" s="184">
        <f t="shared" si="8"/>
        <v>462.5</v>
      </c>
      <c r="K53" s="186" t="s">
        <v>304</v>
      </c>
    </row>
    <row r="54" spans="2:11" x14ac:dyDescent="0.25">
      <c r="B54" s="11" t="s">
        <v>33</v>
      </c>
      <c r="C54" s="213">
        <v>1071</v>
      </c>
      <c r="D54" s="211">
        <v>445.9</v>
      </c>
      <c r="E54" s="157">
        <v>503.2</v>
      </c>
      <c r="F54" s="157">
        <v>450</v>
      </c>
      <c r="G54" s="158">
        <v>112.5</v>
      </c>
      <c r="H54" s="158">
        <v>112.5</v>
      </c>
      <c r="I54" s="158">
        <v>112.5</v>
      </c>
      <c r="J54" s="158">
        <v>112.5</v>
      </c>
      <c r="K54" s="186"/>
    </row>
    <row r="55" spans="2:11" x14ac:dyDescent="0.25">
      <c r="B55" s="11" t="s">
        <v>34</v>
      </c>
      <c r="C55" s="213">
        <v>1072</v>
      </c>
      <c r="D55" s="211">
        <v>0</v>
      </c>
      <c r="E55" s="157">
        <f t="shared" si="6"/>
        <v>0</v>
      </c>
      <c r="F55" s="157">
        <f t="shared" si="7"/>
        <v>0</v>
      </c>
      <c r="G55" s="158">
        <v>0</v>
      </c>
      <c r="H55" s="158">
        <v>0</v>
      </c>
      <c r="I55" s="158">
        <v>0</v>
      </c>
      <c r="J55" s="158">
        <v>0</v>
      </c>
      <c r="K55" s="186"/>
    </row>
    <row r="56" spans="2:11" ht="25.5" x14ac:dyDescent="0.25">
      <c r="B56" s="11" t="s">
        <v>133</v>
      </c>
      <c r="C56" s="213">
        <v>1073</v>
      </c>
      <c r="D56" s="211">
        <v>983</v>
      </c>
      <c r="E56" s="157">
        <f>F56+G56+H56+I56</f>
        <v>2450</v>
      </c>
      <c r="F56" s="157">
        <v>1400</v>
      </c>
      <c r="G56" s="158">
        <v>350</v>
      </c>
      <c r="H56" s="158">
        <v>350</v>
      </c>
      <c r="I56" s="158">
        <v>350</v>
      </c>
      <c r="J56" s="158">
        <v>350</v>
      </c>
      <c r="K56" s="186"/>
    </row>
    <row r="57" spans="2:11" ht="25.5" x14ac:dyDescent="0.25">
      <c r="B57" s="11" t="s">
        <v>98</v>
      </c>
      <c r="C57" s="213">
        <v>1074</v>
      </c>
      <c r="D57" s="211">
        <v>0</v>
      </c>
      <c r="E57" s="157">
        <f t="shared" si="6"/>
        <v>0</v>
      </c>
      <c r="F57" s="157">
        <f t="shared" si="7"/>
        <v>0</v>
      </c>
      <c r="G57" s="211">
        <v>0</v>
      </c>
      <c r="H57" s="211">
        <v>0</v>
      </c>
      <c r="I57" s="211">
        <v>0</v>
      </c>
      <c r="J57" s="211">
        <v>0</v>
      </c>
      <c r="K57" s="186"/>
    </row>
    <row r="58" spans="2:11" ht="25.5" x14ac:dyDescent="0.25">
      <c r="B58" s="11" t="s">
        <v>39</v>
      </c>
      <c r="C58" s="213">
        <v>1075</v>
      </c>
      <c r="D58" s="211">
        <v>0</v>
      </c>
      <c r="E58" s="157">
        <f t="shared" si="6"/>
        <v>0</v>
      </c>
      <c r="F58" s="157">
        <f t="shared" si="7"/>
        <v>0</v>
      </c>
      <c r="G58" s="211">
        <v>0</v>
      </c>
      <c r="H58" s="211">
        <v>0</v>
      </c>
      <c r="I58" s="211">
        <v>0</v>
      </c>
      <c r="J58" s="211">
        <v>0</v>
      </c>
      <c r="K58" s="186"/>
    </row>
    <row r="59" spans="2:11" ht="51" x14ac:dyDescent="0.25">
      <c r="B59" s="11" t="s">
        <v>35</v>
      </c>
      <c r="C59" s="213">
        <v>1076</v>
      </c>
      <c r="D59" s="211">
        <v>0</v>
      </c>
      <c r="E59" s="157">
        <f t="shared" si="6"/>
        <v>0</v>
      </c>
      <c r="F59" s="157">
        <f t="shared" si="7"/>
        <v>0</v>
      </c>
      <c r="G59" s="211">
        <v>0</v>
      </c>
      <c r="H59" s="211">
        <v>0</v>
      </c>
      <c r="I59" s="211">
        <v>0</v>
      </c>
      <c r="J59" s="211">
        <v>0</v>
      </c>
      <c r="K59" s="186" t="s">
        <v>130</v>
      </c>
    </row>
    <row r="60" spans="2:11" x14ac:dyDescent="0.25">
      <c r="B60" s="298" t="s">
        <v>140</v>
      </c>
      <c r="C60" s="299"/>
      <c r="D60" s="299"/>
      <c r="E60" s="299"/>
      <c r="F60" s="299"/>
      <c r="G60" s="299"/>
      <c r="H60" s="299"/>
      <c r="I60" s="299"/>
      <c r="J60" s="299"/>
      <c r="K60" s="300"/>
    </row>
    <row r="61" spans="2:11" ht="25.5" x14ac:dyDescent="0.25">
      <c r="B61" s="175" t="s">
        <v>40</v>
      </c>
      <c r="C61" s="218">
        <v>1100</v>
      </c>
      <c r="D61" s="219">
        <v>228472.60000000003</v>
      </c>
      <c r="E61" s="219">
        <f t="shared" ref="E61" si="9">E62+E70+E71+E82+E83+E84+E85+E86+E87+E88+E89+E90+E91+E92+E93</f>
        <v>309019.8</v>
      </c>
      <c r="F61" s="185">
        <f>F62+F70+F71+F82+F83+F84+F85+F86+F87+F88+F89+F90+F91+F92+F93</f>
        <v>180527.7</v>
      </c>
      <c r="G61" s="219">
        <f t="shared" ref="G61:J61" si="10">G62+G70+G71+G82+G83+G84+G85+G86+G87+G88+G89+G90+G91+G92+G93</f>
        <v>49473.200000000004</v>
      </c>
      <c r="H61" s="219">
        <f t="shared" si="10"/>
        <v>47988.200000000004</v>
      </c>
      <c r="I61" s="219">
        <f t="shared" si="10"/>
        <v>47973.200000000004</v>
      </c>
      <c r="J61" s="219">
        <f t="shared" si="10"/>
        <v>51973.500000000007</v>
      </c>
      <c r="K61" s="186" t="s">
        <v>293</v>
      </c>
    </row>
    <row r="62" spans="2:11" ht="25.5" x14ac:dyDescent="0.25">
      <c r="B62" s="220" t="s">
        <v>41</v>
      </c>
      <c r="C62" s="47">
        <v>1110</v>
      </c>
      <c r="D62" s="221">
        <v>41984.4</v>
      </c>
      <c r="E62" s="157">
        <f>F62+G62+H62+I62</f>
        <v>32775</v>
      </c>
      <c r="F62" s="157">
        <f t="shared" si="7"/>
        <v>18800</v>
      </c>
      <c r="G62" s="221">
        <f t="shared" ref="G62:J62" si="11">G63+G65+G66+G67</f>
        <v>4325</v>
      </c>
      <c r="H62" s="221">
        <f t="shared" si="11"/>
        <v>4825</v>
      </c>
      <c r="I62" s="221">
        <f t="shared" si="11"/>
        <v>4825</v>
      </c>
      <c r="J62" s="221">
        <f t="shared" si="11"/>
        <v>4825</v>
      </c>
      <c r="K62" s="25" t="s">
        <v>294</v>
      </c>
    </row>
    <row r="63" spans="2:11" ht="25.5" x14ac:dyDescent="0.25">
      <c r="B63" s="12" t="s">
        <v>228</v>
      </c>
      <c r="C63" s="188">
        <v>1111</v>
      </c>
      <c r="D63" s="189">
        <v>38160</v>
      </c>
      <c r="E63" s="157">
        <f>F63+G63+H63+I63</f>
        <v>15750</v>
      </c>
      <c r="F63" s="261">
        <v>9000</v>
      </c>
      <c r="G63" s="222">
        <v>2250</v>
      </c>
      <c r="H63" s="222">
        <v>2250</v>
      </c>
      <c r="I63" s="222">
        <v>2250</v>
      </c>
      <c r="J63" s="165">
        <v>2250</v>
      </c>
      <c r="K63" s="25"/>
    </row>
    <row r="64" spans="2:11" x14ac:dyDescent="0.25">
      <c r="B64" s="12" t="s">
        <v>235</v>
      </c>
      <c r="C64" s="188" t="s">
        <v>229</v>
      </c>
      <c r="D64" s="189">
        <v>3600</v>
      </c>
      <c r="E64" s="157">
        <f t="shared" ref="E64:E125" si="12">F64+G64+H64+I64</f>
        <v>0</v>
      </c>
      <c r="F64" s="157">
        <v>0</v>
      </c>
      <c r="G64" s="165">
        <v>0</v>
      </c>
      <c r="H64" s="165">
        <v>0</v>
      </c>
      <c r="I64" s="165">
        <v>0</v>
      </c>
      <c r="J64" s="165">
        <v>0</v>
      </c>
      <c r="K64" s="25"/>
    </row>
    <row r="65" spans="2:11" x14ac:dyDescent="0.25">
      <c r="B65" s="12" t="s">
        <v>100</v>
      </c>
      <c r="C65" s="188">
        <v>1112</v>
      </c>
      <c r="D65" s="189">
        <v>1420.3</v>
      </c>
      <c r="E65" s="157">
        <f>F65+G65+H65+I65</f>
        <v>14000</v>
      </c>
      <c r="F65" s="261">
        <v>8000</v>
      </c>
      <c r="G65" s="165">
        <v>2000</v>
      </c>
      <c r="H65" s="165">
        <v>2000</v>
      </c>
      <c r="I65" s="165">
        <v>2000</v>
      </c>
      <c r="J65" s="165">
        <v>2000</v>
      </c>
      <c r="K65" s="25"/>
    </row>
    <row r="66" spans="2:11" ht="26.25" x14ac:dyDescent="0.25">
      <c r="B66" s="13" t="s">
        <v>352</v>
      </c>
      <c r="C66" s="188">
        <v>1113</v>
      </c>
      <c r="D66" s="189">
        <v>901.2</v>
      </c>
      <c r="E66" s="157">
        <f t="shared" si="12"/>
        <v>175</v>
      </c>
      <c r="F66" s="261">
        <v>100</v>
      </c>
      <c r="G66" s="165">
        <v>25</v>
      </c>
      <c r="H66" s="165">
        <v>25</v>
      </c>
      <c r="I66" s="165">
        <v>25</v>
      </c>
      <c r="J66" s="165">
        <v>25</v>
      </c>
      <c r="K66" s="25"/>
    </row>
    <row r="67" spans="2:11" ht="26.25" x14ac:dyDescent="0.25">
      <c r="B67" s="13" t="s">
        <v>43</v>
      </c>
      <c r="C67" s="188">
        <v>1114</v>
      </c>
      <c r="D67" s="189">
        <v>1502.9</v>
      </c>
      <c r="E67" s="157">
        <f t="shared" si="12"/>
        <v>2850</v>
      </c>
      <c r="F67" s="261">
        <f>G67+H67+I67+J67</f>
        <v>1700</v>
      </c>
      <c r="G67" s="165">
        <f>G68+G69</f>
        <v>50</v>
      </c>
      <c r="H67" s="165">
        <f t="shared" ref="H67:J67" si="13">H68+H69</f>
        <v>550</v>
      </c>
      <c r="I67" s="165">
        <f t="shared" si="13"/>
        <v>550</v>
      </c>
      <c r="J67" s="165">
        <f t="shared" si="13"/>
        <v>550</v>
      </c>
      <c r="K67" s="25"/>
    </row>
    <row r="68" spans="2:11" x14ac:dyDescent="0.25">
      <c r="B68" s="13" t="s">
        <v>236</v>
      </c>
      <c r="C68" s="188" t="s">
        <v>141</v>
      </c>
      <c r="D68" s="189">
        <v>975.4</v>
      </c>
      <c r="E68" s="157">
        <f t="shared" si="12"/>
        <v>2500</v>
      </c>
      <c r="F68" s="261">
        <v>1500</v>
      </c>
      <c r="G68" s="165">
        <v>0</v>
      </c>
      <c r="H68" s="165">
        <v>500</v>
      </c>
      <c r="I68" s="165">
        <v>500</v>
      </c>
      <c r="J68" s="165">
        <v>500</v>
      </c>
      <c r="K68" s="25"/>
    </row>
    <row r="69" spans="2:11" x14ac:dyDescent="0.25">
      <c r="B69" s="13" t="s">
        <v>237</v>
      </c>
      <c r="C69" s="188" t="s">
        <v>142</v>
      </c>
      <c r="D69" s="189">
        <v>601.20000000000005</v>
      </c>
      <c r="E69" s="157">
        <f t="shared" si="12"/>
        <v>350</v>
      </c>
      <c r="F69" s="261">
        <f t="shared" si="7"/>
        <v>200</v>
      </c>
      <c r="G69" s="165">
        <v>50</v>
      </c>
      <c r="H69" s="165">
        <v>50</v>
      </c>
      <c r="I69" s="165">
        <v>50</v>
      </c>
      <c r="J69" s="165">
        <v>50</v>
      </c>
      <c r="K69" s="25"/>
    </row>
    <row r="70" spans="2:11" x14ac:dyDescent="0.25">
      <c r="B70" s="10" t="s">
        <v>46</v>
      </c>
      <c r="C70" s="25">
        <v>1120</v>
      </c>
      <c r="D70" s="162">
        <v>901.5</v>
      </c>
      <c r="E70" s="157">
        <f t="shared" si="12"/>
        <v>1050</v>
      </c>
      <c r="F70" s="157">
        <v>600</v>
      </c>
      <c r="G70" s="165">
        <v>150</v>
      </c>
      <c r="H70" s="165">
        <v>150</v>
      </c>
      <c r="I70" s="165">
        <v>150</v>
      </c>
      <c r="J70" s="165">
        <v>150</v>
      </c>
      <c r="K70" s="25"/>
    </row>
    <row r="71" spans="2:11" ht="26.25" x14ac:dyDescent="0.25">
      <c r="B71" s="10" t="s">
        <v>47</v>
      </c>
      <c r="C71" s="25">
        <v>1130</v>
      </c>
      <c r="D71" s="162">
        <v>13543.3</v>
      </c>
      <c r="E71" s="157">
        <f>E72+E73+E74+E75+E80+E81</f>
        <v>18226.800000000003</v>
      </c>
      <c r="F71" s="157">
        <v>20668.3</v>
      </c>
      <c r="G71" s="165">
        <v>6167</v>
      </c>
      <c r="H71" s="165">
        <v>4167</v>
      </c>
      <c r="I71" s="165">
        <v>4167</v>
      </c>
      <c r="J71" s="165">
        <v>8167.3</v>
      </c>
      <c r="K71" s="25" t="s">
        <v>366</v>
      </c>
    </row>
    <row r="72" spans="2:11" x14ac:dyDescent="0.25">
      <c r="B72" s="13" t="s">
        <v>357</v>
      </c>
      <c r="C72" s="188">
        <v>1131</v>
      </c>
      <c r="D72" s="189">
        <v>3102.5</v>
      </c>
      <c r="E72" s="157">
        <v>5835.3</v>
      </c>
      <c r="F72" s="261">
        <v>9998.6</v>
      </c>
      <c r="G72" s="165">
        <v>1865.18</v>
      </c>
      <c r="H72" s="165">
        <v>1865.1</v>
      </c>
      <c r="I72" s="165">
        <v>1865.2</v>
      </c>
      <c r="J72" s="165">
        <v>1865.2</v>
      </c>
      <c r="K72" s="25"/>
    </row>
    <row r="73" spans="2:11" x14ac:dyDescent="0.25">
      <c r="B73" s="190" t="s">
        <v>358</v>
      </c>
      <c r="C73" s="188" t="s">
        <v>359</v>
      </c>
      <c r="D73" s="189">
        <v>355.4</v>
      </c>
      <c r="E73" s="157">
        <f t="shared" si="12"/>
        <v>1310.2</v>
      </c>
      <c r="F73" s="261">
        <v>748.7</v>
      </c>
      <c r="G73" s="165">
        <v>187.2</v>
      </c>
      <c r="H73" s="165">
        <v>187.1</v>
      </c>
      <c r="I73" s="165">
        <v>187.2</v>
      </c>
      <c r="J73" s="165">
        <v>187.2</v>
      </c>
      <c r="K73" s="25" t="s">
        <v>360</v>
      </c>
    </row>
    <row r="74" spans="2:11" ht="26.25" x14ac:dyDescent="0.25">
      <c r="B74" s="13" t="s">
        <v>361</v>
      </c>
      <c r="C74" s="188">
        <v>1132</v>
      </c>
      <c r="D74" s="189">
        <v>1949.7</v>
      </c>
      <c r="E74" s="157">
        <v>884.6</v>
      </c>
      <c r="F74" s="261">
        <f>(150125+1241702)/1000-20</f>
        <v>1371.827</v>
      </c>
      <c r="G74" s="165">
        <v>342.8</v>
      </c>
      <c r="H74" s="165">
        <v>343</v>
      </c>
      <c r="I74" s="165">
        <v>343</v>
      </c>
      <c r="J74" s="165">
        <v>343</v>
      </c>
      <c r="K74" s="25"/>
    </row>
    <row r="75" spans="2:11" x14ac:dyDescent="0.25">
      <c r="B75" s="190" t="s">
        <v>358</v>
      </c>
      <c r="C75" s="188" t="s">
        <v>362</v>
      </c>
      <c r="D75" s="189">
        <v>167.8</v>
      </c>
      <c r="E75" s="157">
        <f t="shared" si="12"/>
        <v>35</v>
      </c>
      <c r="F75" s="261">
        <v>20</v>
      </c>
      <c r="G75" s="165">
        <v>5</v>
      </c>
      <c r="H75" s="165">
        <v>5</v>
      </c>
      <c r="I75" s="165">
        <v>5</v>
      </c>
      <c r="J75" s="165">
        <v>5</v>
      </c>
      <c r="K75" s="25" t="s">
        <v>360</v>
      </c>
    </row>
    <row r="76" spans="2:11" x14ac:dyDescent="0.25">
      <c r="B76" s="13" t="s">
        <v>50</v>
      </c>
      <c r="C76" s="188">
        <v>1133</v>
      </c>
      <c r="D76" s="189">
        <v>0</v>
      </c>
      <c r="E76" s="157">
        <f t="shared" si="12"/>
        <v>0</v>
      </c>
      <c r="F76" s="261">
        <f t="shared" si="7"/>
        <v>0</v>
      </c>
      <c r="G76" s="165">
        <v>0</v>
      </c>
      <c r="H76" s="165">
        <v>0</v>
      </c>
      <c r="I76" s="165">
        <v>0</v>
      </c>
      <c r="J76" s="165">
        <v>0</v>
      </c>
      <c r="K76" s="25"/>
    </row>
    <row r="77" spans="2:11" x14ac:dyDescent="0.25">
      <c r="B77" s="190" t="s">
        <v>358</v>
      </c>
      <c r="C77" s="188" t="s">
        <v>363</v>
      </c>
      <c r="D77" s="189">
        <v>0</v>
      </c>
      <c r="E77" s="157">
        <f t="shared" si="12"/>
        <v>0</v>
      </c>
      <c r="F77" s="261">
        <f t="shared" si="7"/>
        <v>0</v>
      </c>
      <c r="G77" s="165">
        <v>0</v>
      </c>
      <c r="H77" s="165">
        <v>0</v>
      </c>
      <c r="I77" s="165">
        <v>0</v>
      </c>
      <c r="J77" s="165">
        <v>0</v>
      </c>
      <c r="K77" s="25" t="s">
        <v>360</v>
      </c>
    </row>
    <row r="78" spans="2:11" x14ac:dyDescent="0.25">
      <c r="B78" s="13" t="s">
        <v>51</v>
      </c>
      <c r="C78" s="188">
        <v>1134</v>
      </c>
      <c r="D78" s="189">
        <v>0</v>
      </c>
      <c r="E78" s="157">
        <f t="shared" si="12"/>
        <v>0</v>
      </c>
      <c r="F78" s="261">
        <f t="shared" si="7"/>
        <v>0</v>
      </c>
      <c r="G78" s="165">
        <v>0</v>
      </c>
      <c r="H78" s="165">
        <v>0</v>
      </c>
      <c r="I78" s="165">
        <v>0</v>
      </c>
      <c r="J78" s="165">
        <v>0</v>
      </c>
      <c r="K78" s="25"/>
    </row>
    <row r="79" spans="2:11" x14ac:dyDescent="0.25">
      <c r="B79" s="190" t="s">
        <v>358</v>
      </c>
      <c r="C79" s="188" t="s">
        <v>364</v>
      </c>
      <c r="D79" s="189">
        <v>0</v>
      </c>
      <c r="E79" s="157">
        <f t="shared" si="12"/>
        <v>0</v>
      </c>
      <c r="F79" s="261">
        <f t="shared" si="7"/>
        <v>0</v>
      </c>
      <c r="G79" s="165">
        <v>0</v>
      </c>
      <c r="H79" s="165">
        <v>0</v>
      </c>
      <c r="I79" s="165">
        <v>0</v>
      </c>
      <c r="J79" s="165">
        <v>0</v>
      </c>
      <c r="K79" s="25" t="s">
        <v>360</v>
      </c>
    </row>
    <row r="80" spans="2:11" x14ac:dyDescent="0.25">
      <c r="B80" s="13" t="s">
        <v>103</v>
      </c>
      <c r="C80" s="188">
        <v>1135</v>
      </c>
      <c r="D80" s="189">
        <v>8491.1</v>
      </c>
      <c r="E80" s="157">
        <v>9899.2000000000007</v>
      </c>
      <c r="F80" s="261">
        <v>10597.3</v>
      </c>
      <c r="G80" s="165">
        <v>2299.35</v>
      </c>
      <c r="H80" s="165">
        <f>2147.1-1549.8+H81+2000</f>
        <v>2634.8</v>
      </c>
      <c r="I80" s="165">
        <f>2147.1-1799.8+I81+222.7</f>
        <v>607.5</v>
      </c>
      <c r="J80" s="165">
        <f>4147.1-529+J81</f>
        <v>3655.6000000000004</v>
      </c>
      <c r="K80" s="25"/>
    </row>
    <row r="81" spans="2:11" x14ac:dyDescent="0.25">
      <c r="B81" s="190" t="s">
        <v>358</v>
      </c>
      <c r="C81" s="188" t="s">
        <v>365</v>
      </c>
      <c r="D81" s="189">
        <v>773.9</v>
      </c>
      <c r="E81" s="157">
        <f t="shared" si="12"/>
        <v>262.5</v>
      </c>
      <c r="F81" s="261">
        <v>150</v>
      </c>
      <c r="G81" s="165">
        <v>37.5</v>
      </c>
      <c r="H81" s="165">
        <v>37.5</v>
      </c>
      <c r="I81" s="165">
        <v>37.5</v>
      </c>
      <c r="J81" s="165">
        <v>37.5</v>
      </c>
      <c r="K81" s="25" t="s">
        <v>360</v>
      </c>
    </row>
    <row r="82" spans="2:11" x14ac:dyDescent="0.25">
      <c r="B82" s="10" t="s">
        <v>232</v>
      </c>
      <c r="C82" s="25">
        <v>1140</v>
      </c>
      <c r="D82" s="162">
        <v>248.99999999999997</v>
      </c>
      <c r="E82" s="157">
        <f t="shared" si="12"/>
        <v>469.8</v>
      </c>
      <c r="F82" s="261">
        <v>319.8</v>
      </c>
      <c r="G82" s="165">
        <v>50</v>
      </c>
      <c r="H82" s="165">
        <v>50</v>
      </c>
      <c r="I82" s="165">
        <v>50</v>
      </c>
      <c r="J82" s="165">
        <v>50</v>
      </c>
      <c r="K82" s="25"/>
    </row>
    <row r="83" spans="2:11" x14ac:dyDescent="0.25">
      <c r="B83" s="10" t="s">
        <v>231</v>
      </c>
      <c r="C83" s="25">
        <v>1150</v>
      </c>
      <c r="D83" s="162">
        <v>32767.4</v>
      </c>
      <c r="E83" s="157">
        <f t="shared" si="12"/>
        <v>7962.5</v>
      </c>
      <c r="F83" s="261">
        <v>4550</v>
      </c>
      <c r="G83" s="165">
        <v>1137.5</v>
      </c>
      <c r="H83" s="165">
        <v>1137.5</v>
      </c>
      <c r="I83" s="165">
        <v>1137.5</v>
      </c>
      <c r="J83" s="165">
        <v>1137.5</v>
      </c>
      <c r="K83" s="25"/>
    </row>
    <row r="84" spans="2:11" x14ac:dyDescent="0.25">
      <c r="B84" s="10" t="s">
        <v>52</v>
      </c>
      <c r="C84" s="25">
        <v>1160</v>
      </c>
      <c r="D84" s="162">
        <v>113839.8</v>
      </c>
      <c r="E84" s="157">
        <f t="shared" si="12"/>
        <v>183750</v>
      </c>
      <c r="F84" s="261">
        <v>105000</v>
      </c>
      <c r="G84" s="165">
        <v>26250</v>
      </c>
      <c r="H84" s="165">
        <v>26250</v>
      </c>
      <c r="I84" s="165">
        <v>26250</v>
      </c>
      <c r="J84" s="165">
        <v>26250</v>
      </c>
      <c r="K84" s="25"/>
    </row>
    <row r="85" spans="2:11" x14ac:dyDescent="0.25">
      <c r="B85" s="10" t="s">
        <v>53</v>
      </c>
      <c r="C85" s="25">
        <v>1170</v>
      </c>
      <c r="D85" s="162">
        <v>4002.1</v>
      </c>
      <c r="E85" s="157">
        <f t="shared" si="12"/>
        <v>40425</v>
      </c>
      <c r="F85" s="261">
        <f>F84*22%</f>
        <v>23100</v>
      </c>
      <c r="G85" s="165">
        <v>5775</v>
      </c>
      <c r="H85" s="165">
        <v>5775</v>
      </c>
      <c r="I85" s="165">
        <v>5775</v>
      </c>
      <c r="J85" s="165">
        <v>5775</v>
      </c>
      <c r="K85" s="25"/>
    </row>
    <row r="86" spans="2:11" x14ac:dyDescent="0.25">
      <c r="B86" s="10" t="s">
        <v>230</v>
      </c>
      <c r="C86" s="25">
        <v>1180</v>
      </c>
      <c r="D86" s="162">
        <v>0</v>
      </c>
      <c r="E86" s="157">
        <f t="shared" si="12"/>
        <v>0</v>
      </c>
      <c r="F86" s="157">
        <f t="shared" si="7"/>
        <v>0</v>
      </c>
      <c r="G86" s="162">
        <v>0</v>
      </c>
      <c r="H86" s="162">
        <v>0</v>
      </c>
      <c r="I86" s="162">
        <v>0</v>
      </c>
      <c r="J86" s="162">
        <v>0</v>
      </c>
      <c r="K86" s="25"/>
    </row>
    <row r="87" spans="2:11" x14ac:dyDescent="0.25">
      <c r="B87" s="27" t="s">
        <v>225</v>
      </c>
      <c r="C87" s="25">
        <v>1190</v>
      </c>
      <c r="D87" s="162">
        <v>0</v>
      </c>
      <c r="E87" s="157">
        <f t="shared" si="12"/>
        <v>0</v>
      </c>
      <c r="F87" s="157">
        <f t="shared" si="7"/>
        <v>0</v>
      </c>
      <c r="G87" s="162">
        <v>0</v>
      </c>
      <c r="H87" s="162">
        <v>0</v>
      </c>
      <c r="I87" s="162">
        <v>0</v>
      </c>
      <c r="J87" s="162">
        <v>0</v>
      </c>
      <c r="K87" s="25"/>
    </row>
    <row r="88" spans="2:11" x14ac:dyDescent="0.25">
      <c r="B88" s="27" t="s">
        <v>226</v>
      </c>
      <c r="C88" s="25">
        <v>1200</v>
      </c>
      <c r="D88" s="162">
        <v>0</v>
      </c>
      <c r="E88" s="157">
        <f t="shared" si="12"/>
        <v>0</v>
      </c>
      <c r="F88" s="157">
        <f t="shared" si="7"/>
        <v>0</v>
      </c>
      <c r="G88" s="162">
        <v>0</v>
      </c>
      <c r="H88" s="162">
        <v>0</v>
      </c>
      <c r="I88" s="162">
        <v>0</v>
      </c>
      <c r="J88" s="162">
        <v>0</v>
      </c>
      <c r="K88" s="25"/>
    </row>
    <row r="89" spans="2:11" x14ac:dyDescent="0.25">
      <c r="B89" s="27" t="s">
        <v>227</v>
      </c>
      <c r="C89" s="25">
        <v>1210</v>
      </c>
      <c r="D89" s="162">
        <v>751.4</v>
      </c>
      <c r="E89" s="157">
        <f t="shared" si="12"/>
        <v>3432.8</v>
      </c>
      <c r="F89" s="261">
        <f t="shared" si="7"/>
        <v>1961.6</v>
      </c>
      <c r="G89" s="165">
        <v>490.4</v>
      </c>
      <c r="H89" s="165">
        <v>490.4</v>
      </c>
      <c r="I89" s="165">
        <v>490.4</v>
      </c>
      <c r="J89" s="165">
        <v>490.4</v>
      </c>
      <c r="K89" s="25"/>
    </row>
    <row r="90" spans="2:11" ht="26.25" x14ac:dyDescent="0.25">
      <c r="B90" s="10" t="s">
        <v>54</v>
      </c>
      <c r="C90" s="25">
        <v>1220</v>
      </c>
      <c r="D90" s="162"/>
      <c r="E90" s="157">
        <f t="shared" si="12"/>
        <v>0</v>
      </c>
      <c r="F90" s="157">
        <f t="shared" si="7"/>
        <v>0</v>
      </c>
      <c r="G90" s="165"/>
      <c r="H90" s="165"/>
      <c r="I90" s="165"/>
      <c r="J90" s="165"/>
      <c r="K90" s="25"/>
    </row>
    <row r="91" spans="2:11" ht="25.5" customHeight="1" x14ac:dyDescent="0.25">
      <c r="B91" s="10" t="s">
        <v>65</v>
      </c>
      <c r="C91" s="25">
        <v>1230</v>
      </c>
      <c r="D91" s="162">
        <v>121.5</v>
      </c>
      <c r="E91" s="157">
        <f t="shared" si="12"/>
        <v>30</v>
      </c>
      <c r="F91" s="261">
        <v>15</v>
      </c>
      <c r="G91" s="165">
        <v>0</v>
      </c>
      <c r="H91" s="165">
        <v>15</v>
      </c>
      <c r="I91" s="165">
        <v>0</v>
      </c>
      <c r="J91" s="165">
        <v>0</v>
      </c>
      <c r="K91" s="44"/>
    </row>
    <row r="92" spans="2:11" x14ac:dyDescent="0.25">
      <c r="B92" s="10" t="s">
        <v>55</v>
      </c>
      <c r="C92" s="25">
        <v>1240</v>
      </c>
      <c r="D92" s="162">
        <v>20312.2</v>
      </c>
      <c r="E92" s="157">
        <f t="shared" si="12"/>
        <v>20897.899999999998</v>
      </c>
      <c r="F92" s="261">
        <v>5513</v>
      </c>
      <c r="G92" s="165">
        <v>5128.3</v>
      </c>
      <c r="H92" s="165">
        <v>5128.3</v>
      </c>
      <c r="I92" s="165">
        <v>5128.3</v>
      </c>
      <c r="J92" s="165">
        <v>5128.3</v>
      </c>
      <c r="K92" s="25"/>
    </row>
    <row r="93" spans="2:11" x14ac:dyDescent="0.25">
      <c r="B93" s="10" t="s">
        <v>388</v>
      </c>
      <c r="C93" s="25">
        <v>1250</v>
      </c>
      <c r="D93" s="162">
        <v>0</v>
      </c>
      <c r="E93" s="157">
        <f t="shared" si="12"/>
        <v>0</v>
      </c>
      <c r="F93" s="157">
        <f t="shared" si="7"/>
        <v>0</v>
      </c>
      <c r="G93" s="165">
        <v>0</v>
      </c>
      <c r="H93" s="165">
        <v>0</v>
      </c>
      <c r="I93" s="165">
        <v>0</v>
      </c>
      <c r="J93" s="165">
        <v>0</v>
      </c>
      <c r="K93" s="25"/>
    </row>
    <row r="94" spans="2:11" ht="26.25" x14ac:dyDescent="0.25">
      <c r="B94" s="26" t="s">
        <v>216</v>
      </c>
      <c r="C94" s="167">
        <v>1300</v>
      </c>
      <c r="D94" s="223">
        <v>20762.800000000003</v>
      </c>
      <c r="E94" s="157">
        <f t="shared" si="12"/>
        <v>32813.619999999995</v>
      </c>
      <c r="F94" s="261">
        <f>F95+F104+F105+F106+F107+F108+F109+F110+F111+F112+F113+F114+F115+F116+F117</f>
        <v>17529</v>
      </c>
      <c r="G94" s="223">
        <v>5094.87</v>
      </c>
      <c r="H94" s="223">
        <v>5094.87</v>
      </c>
      <c r="I94" s="223">
        <v>5094.88</v>
      </c>
      <c r="J94" s="223">
        <v>5094.88</v>
      </c>
      <c r="K94" s="25" t="s">
        <v>295</v>
      </c>
    </row>
    <row r="95" spans="2:11" x14ac:dyDescent="0.25">
      <c r="B95" s="220" t="s">
        <v>138</v>
      </c>
      <c r="C95" s="25">
        <v>1310</v>
      </c>
      <c r="D95" s="162">
        <v>107.89999999999999</v>
      </c>
      <c r="E95" s="157">
        <f t="shared" si="12"/>
        <v>590</v>
      </c>
      <c r="F95" s="261">
        <f>F96+F99+F100+F101</f>
        <v>220</v>
      </c>
      <c r="G95" s="162">
        <f t="shared" ref="G95:J95" si="14">F96+F99+F100+F101+F102+F103</f>
        <v>240</v>
      </c>
      <c r="H95" s="162">
        <f t="shared" si="14"/>
        <v>55</v>
      </c>
      <c r="I95" s="162">
        <f t="shared" si="14"/>
        <v>75</v>
      </c>
      <c r="J95" s="162">
        <f t="shared" si="14"/>
        <v>55</v>
      </c>
      <c r="K95" s="25" t="s">
        <v>296</v>
      </c>
    </row>
    <row r="96" spans="2:11" ht="26.25" x14ac:dyDescent="0.25">
      <c r="B96" s="13" t="s">
        <v>57</v>
      </c>
      <c r="C96" s="188">
        <v>1311</v>
      </c>
      <c r="D96" s="189">
        <v>82.7</v>
      </c>
      <c r="E96" s="157">
        <f t="shared" si="12"/>
        <v>40</v>
      </c>
      <c r="F96" s="261">
        <v>20</v>
      </c>
      <c r="G96" s="165">
        <v>0</v>
      </c>
      <c r="H96" s="165">
        <v>20</v>
      </c>
      <c r="I96" s="165">
        <v>0</v>
      </c>
      <c r="J96" s="165">
        <v>0</v>
      </c>
      <c r="K96" s="25"/>
    </row>
    <row r="97" spans="2:11" x14ac:dyDescent="0.25">
      <c r="B97" s="13" t="s">
        <v>44</v>
      </c>
      <c r="C97" s="188" t="s">
        <v>219</v>
      </c>
      <c r="D97" s="189">
        <v>26.8</v>
      </c>
      <c r="E97" s="157">
        <f t="shared" si="12"/>
        <v>0</v>
      </c>
      <c r="F97" s="261">
        <v>0</v>
      </c>
      <c r="G97" s="165">
        <v>0</v>
      </c>
      <c r="H97" s="165">
        <v>0</v>
      </c>
      <c r="I97" s="165">
        <v>0</v>
      </c>
      <c r="J97" s="165">
        <v>0</v>
      </c>
      <c r="K97" s="25"/>
    </row>
    <row r="98" spans="2:11" x14ac:dyDescent="0.25">
      <c r="B98" s="13" t="s">
        <v>45</v>
      </c>
      <c r="C98" s="188" t="s">
        <v>220</v>
      </c>
      <c r="D98" s="189">
        <v>15.4</v>
      </c>
      <c r="E98" s="157">
        <f t="shared" si="12"/>
        <v>0</v>
      </c>
      <c r="F98" s="261">
        <v>0</v>
      </c>
      <c r="G98" s="165">
        <v>0</v>
      </c>
      <c r="H98" s="165">
        <v>0</v>
      </c>
      <c r="I98" s="165">
        <v>0</v>
      </c>
      <c r="J98" s="165">
        <v>0</v>
      </c>
      <c r="K98" s="25"/>
    </row>
    <row r="99" spans="2:11" ht="26.25" x14ac:dyDescent="0.25">
      <c r="B99" s="13" t="s">
        <v>58</v>
      </c>
      <c r="C99" s="188">
        <v>1312</v>
      </c>
      <c r="D99" s="189">
        <v>150</v>
      </c>
      <c r="E99" s="157">
        <f t="shared" si="12"/>
        <v>280</v>
      </c>
      <c r="F99" s="261">
        <f t="shared" si="7"/>
        <v>160</v>
      </c>
      <c r="G99" s="165">
        <v>40</v>
      </c>
      <c r="H99" s="165">
        <v>40</v>
      </c>
      <c r="I99" s="165">
        <v>40</v>
      </c>
      <c r="J99" s="165">
        <v>40</v>
      </c>
      <c r="K99" s="25"/>
    </row>
    <row r="100" spans="2:11" x14ac:dyDescent="0.25">
      <c r="B100" s="13" t="s">
        <v>59</v>
      </c>
      <c r="C100" s="188">
        <v>1313</v>
      </c>
      <c r="D100" s="189">
        <v>0</v>
      </c>
      <c r="E100" s="157">
        <f t="shared" si="12"/>
        <v>0</v>
      </c>
      <c r="F100" s="261">
        <f t="shared" si="7"/>
        <v>0</v>
      </c>
      <c r="G100" s="165">
        <v>0</v>
      </c>
      <c r="H100" s="165">
        <v>0</v>
      </c>
      <c r="I100" s="165">
        <v>0</v>
      </c>
      <c r="J100" s="165">
        <v>0</v>
      </c>
      <c r="K100" s="25"/>
    </row>
    <row r="101" spans="2:11" x14ac:dyDescent="0.25">
      <c r="B101" s="13" t="s">
        <v>60</v>
      </c>
      <c r="C101" s="188">
        <v>1314</v>
      </c>
      <c r="D101" s="189">
        <v>31.8</v>
      </c>
      <c r="E101" s="157">
        <f t="shared" si="12"/>
        <v>70</v>
      </c>
      <c r="F101" s="261">
        <f t="shared" si="7"/>
        <v>40</v>
      </c>
      <c r="G101" s="165">
        <v>10</v>
      </c>
      <c r="H101" s="165">
        <v>10</v>
      </c>
      <c r="I101" s="165">
        <v>10</v>
      </c>
      <c r="J101" s="165">
        <v>10</v>
      </c>
      <c r="K101" s="25"/>
    </row>
    <row r="102" spans="2:11" ht="26.25" x14ac:dyDescent="0.25">
      <c r="B102" s="13" t="s">
        <v>62</v>
      </c>
      <c r="C102" s="188">
        <v>1315</v>
      </c>
      <c r="D102" s="189">
        <v>21.5</v>
      </c>
      <c r="E102" s="157">
        <f t="shared" si="12"/>
        <v>35</v>
      </c>
      <c r="F102" s="261">
        <f t="shared" si="7"/>
        <v>20</v>
      </c>
      <c r="G102" s="165">
        <v>5</v>
      </c>
      <c r="H102" s="165">
        <v>5</v>
      </c>
      <c r="I102" s="165">
        <v>5</v>
      </c>
      <c r="J102" s="165">
        <v>5</v>
      </c>
      <c r="K102" s="25"/>
    </row>
    <row r="103" spans="2:11" x14ac:dyDescent="0.25">
      <c r="B103" s="13" t="s">
        <v>61</v>
      </c>
      <c r="C103" s="188">
        <v>1316</v>
      </c>
      <c r="D103" s="189">
        <v>0</v>
      </c>
      <c r="E103" s="157">
        <f t="shared" si="12"/>
        <v>0</v>
      </c>
      <c r="F103" s="261">
        <f t="shared" si="7"/>
        <v>0</v>
      </c>
      <c r="G103" s="165">
        <v>0</v>
      </c>
      <c r="H103" s="165">
        <v>0</v>
      </c>
      <c r="I103" s="165">
        <v>0</v>
      </c>
      <c r="J103" s="165">
        <v>0</v>
      </c>
      <c r="K103" s="25"/>
    </row>
    <row r="104" spans="2:11" ht="26.25" x14ac:dyDescent="0.25">
      <c r="B104" s="10" t="s">
        <v>136</v>
      </c>
      <c r="C104" s="25">
        <v>1320</v>
      </c>
      <c r="D104" s="162">
        <v>35.4</v>
      </c>
      <c r="E104" s="157">
        <f t="shared" si="12"/>
        <v>70</v>
      </c>
      <c r="F104" s="261">
        <f t="shared" si="7"/>
        <v>40</v>
      </c>
      <c r="G104" s="165">
        <v>10</v>
      </c>
      <c r="H104" s="165">
        <v>10</v>
      </c>
      <c r="I104" s="165">
        <v>10</v>
      </c>
      <c r="J104" s="165">
        <v>10</v>
      </c>
      <c r="K104" s="25"/>
    </row>
    <row r="105" spans="2:11" x14ac:dyDescent="0.25">
      <c r="B105" s="10" t="s">
        <v>137</v>
      </c>
      <c r="C105" s="25">
        <v>1330</v>
      </c>
      <c r="D105" s="162">
        <v>0</v>
      </c>
      <c r="E105" s="157">
        <f t="shared" si="12"/>
        <v>0</v>
      </c>
      <c r="F105" s="261">
        <f t="shared" si="7"/>
        <v>0</v>
      </c>
      <c r="G105" s="165">
        <v>0</v>
      </c>
      <c r="H105" s="165">
        <v>0</v>
      </c>
      <c r="I105" s="165">
        <v>0</v>
      </c>
      <c r="J105" s="165">
        <v>0</v>
      </c>
      <c r="K105" s="25"/>
    </row>
    <row r="106" spans="2:11" ht="26.25" x14ac:dyDescent="0.25">
      <c r="B106" s="10" t="s">
        <v>104</v>
      </c>
      <c r="C106" s="25">
        <v>1340</v>
      </c>
      <c r="D106" s="162">
        <v>125.6</v>
      </c>
      <c r="E106" s="157">
        <f t="shared" si="12"/>
        <v>200</v>
      </c>
      <c r="F106" s="261">
        <v>100</v>
      </c>
      <c r="G106" s="165">
        <v>50</v>
      </c>
      <c r="H106" s="165">
        <v>0</v>
      </c>
      <c r="I106" s="165">
        <v>50</v>
      </c>
      <c r="J106" s="165">
        <v>0</v>
      </c>
      <c r="K106" s="25"/>
    </row>
    <row r="107" spans="2:11" x14ac:dyDescent="0.25">
      <c r="B107" s="10" t="s">
        <v>64</v>
      </c>
      <c r="C107" s="25">
        <v>1350</v>
      </c>
      <c r="D107" s="162">
        <v>200</v>
      </c>
      <c r="E107" s="157">
        <f t="shared" si="12"/>
        <v>350</v>
      </c>
      <c r="F107" s="261">
        <f t="shared" si="7"/>
        <v>200</v>
      </c>
      <c r="G107" s="165">
        <v>50</v>
      </c>
      <c r="H107" s="165">
        <v>50</v>
      </c>
      <c r="I107" s="165">
        <v>50</v>
      </c>
      <c r="J107" s="165">
        <v>50</v>
      </c>
      <c r="K107" s="25"/>
    </row>
    <row r="108" spans="2:11" ht="26.25" x14ac:dyDescent="0.25">
      <c r="B108" s="10" t="s">
        <v>213</v>
      </c>
      <c r="C108" s="25">
        <v>1360</v>
      </c>
      <c r="D108" s="162">
        <v>21.4</v>
      </c>
      <c r="E108" s="157">
        <f t="shared" si="12"/>
        <v>18</v>
      </c>
      <c r="F108" s="261">
        <v>12</v>
      </c>
      <c r="G108" s="165">
        <v>0</v>
      </c>
      <c r="H108" s="165">
        <v>0</v>
      </c>
      <c r="I108" s="165">
        <v>6</v>
      </c>
      <c r="J108" s="165">
        <v>6</v>
      </c>
      <c r="K108" s="25"/>
    </row>
    <row r="109" spans="2:11" ht="33.75" customHeight="1" x14ac:dyDescent="0.25">
      <c r="B109" s="10" t="s">
        <v>46</v>
      </c>
      <c r="C109" s="25">
        <v>1370</v>
      </c>
      <c r="D109" s="162">
        <v>270.10000000000002</v>
      </c>
      <c r="E109" s="157">
        <f t="shared" si="12"/>
        <v>420</v>
      </c>
      <c r="F109" s="261">
        <f t="shared" si="7"/>
        <v>240</v>
      </c>
      <c r="G109" s="165">
        <v>60</v>
      </c>
      <c r="H109" s="165">
        <v>60</v>
      </c>
      <c r="I109" s="165">
        <v>60</v>
      </c>
      <c r="J109" s="165">
        <v>60</v>
      </c>
      <c r="K109" s="25"/>
    </row>
    <row r="110" spans="2:11" ht="26.25" x14ac:dyDescent="0.25">
      <c r="B110" s="10" t="s">
        <v>215</v>
      </c>
      <c r="C110" s="25">
        <v>1380</v>
      </c>
      <c r="D110" s="162">
        <v>1774.3000000000002</v>
      </c>
      <c r="E110" s="157">
        <f t="shared" si="12"/>
        <v>8725</v>
      </c>
      <c r="F110" s="261">
        <f t="shared" si="7"/>
        <v>4700</v>
      </c>
      <c r="G110" s="165">
        <v>1675</v>
      </c>
      <c r="H110" s="165">
        <v>1675</v>
      </c>
      <c r="I110" s="165">
        <v>675</v>
      </c>
      <c r="J110" s="165">
        <v>675</v>
      </c>
      <c r="K110" s="25"/>
    </row>
    <row r="111" spans="2:11" ht="26.25" x14ac:dyDescent="0.25">
      <c r="B111" s="10" t="s">
        <v>65</v>
      </c>
      <c r="C111" s="25">
        <v>1390</v>
      </c>
      <c r="D111" s="162">
        <v>10.199999999999999</v>
      </c>
      <c r="E111" s="157">
        <f t="shared" si="12"/>
        <v>30</v>
      </c>
      <c r="F111" s="261">
        <f t="shared" si="7"/>
        <v>15</v>
      </c>
      <c r="G111" s="165">
        <v>0</v>
      </c>
      <c r="H111" s="165">
        <f>15</f>
        <v>15</v>
      </c>
      <c r="I111" s="165">
        <v>0</v>
      </c>
      <c r="J111" s="165">
        <v>0</v>
      </c>
      <c r="K111" s="25"/>
    </row>
    <row r="112" spans="2:11" ht="26.25" x14ac:dyDescent="0.25">
      <c r="B112" s="46" t="s">
        <v>105</v>
      </c>
      <c r="C112" s="25">
        <v>1400</v>
      </c>
      <c r="D112" s="162">
        <v>0</v>
      </c>
      <c r="E112" s="157">
        <f t="shared" si="12"/>
        <v>0</v>
      </c>
      <c r="F112" s="261">
        <f t="shared" si="7"/>
        <v>0</v>
      </c>
      <c r="G112" s="165">
        <v>0</v>
      </c>
      <c r="H112" s="165">
        <v>0</v>
      </c>
      <c r="I112" s="165">
        <v>0</v>
      </c>
      <c r="J112" s="165">
        <v>0</v>
      </c>
      <c r="K112" s="25"/>
    </row>
    <row r="113" spans="2:11" x14ac:dyDescent="0.25">
      <c r="B113" s="10" t="s">
        <v>386</v>
      </c>
      <c r="C113" s="25">
        <v>1410</v>
      </c>
      <c r="D113" s="162">
        <v>0</v>
      </c>
      <c r="E113" s="157">
        <f t="shared" si="12"/>
        <v>0</v>
      </c>
      <c r="F113" s="261">
        <f t="shared" si="7"/>
        <v>0</v>
      </c>
      <c r="G113" s="165">
        <v>0</v>
      </c>
      <c r="H113" s="165">
        <v>0</v>
      </c>
      <c r="I113" s="165">
        <v>0</v>
      </c>
      <c r="J113" s="165"/>
      <c r="K113" s="25"/>
    </row>
    <row r="114" spans="2:11" x14ac:dyDescent="0.25">
      <c r="B114" s="10" t="s">
        <v>52</v>
      </c>
      <c r="C114" s="25">
        <v>1420</v>
      </c>
      <c r="D114" s="162">
        <v>18157</v>
      </c>
      <c r="E114" s="157">
        <f t="shared" si="12"/>
        <v>15750</v>
      </c>
      <c r="F114" s="261">
        <v>9000</v>
      </c>
      <c r="G114" s="165">
        <v>2250</v>
      </c>
      <c r="H114" s="165">
        <v>2250</v>
      </c>
      <c r="I114" s="165">
        <v>2250</v>
      </c>
      <c r="J114" s="165">
        <v>2250</v>
      </c>
      <c r="K114" s="25"/>
    </row>
    <row r="115" spans="2:11" x14ac:dyDescent="0.25">
      <c r="B115" s="10" t="s">
        <v>53</v>
      </c>
      <c r="C115" s="25">
        <v>1430</v>
      </c>
      <c r="D115" s="162">
        <v>0</v>
      </c>
      <c r="E115" s="157">
        <f t="shared" si="12"/>
        <v>3465</v>
      </c>
      <c r="F115" s="261">
        <f>F114*22%</f>
        <v>1980</v>
      </c>
      <c r="G115" s="165">
        <v>495</v>
      </c>
      <c r="H115" s="165">
        <v>495</v>
      </c>
      <c r="I115" s="165">
        <v>495</v>
      </c>
      <c r="J115" s="165">
        <v>495</v>
      </c>
      <c r="K115" s="25"/>
    </row>
    <row r="116" spans="2:11" x14ac:dyDescent="0.25">
      <c r="B116" s="10" t="s">
        <v>55</v>
      </c>
      <c r="C116" s="25">
        <v>1440</v>
      </c>
      <c r="D116" s="162">
        <v>60.9</v>
      </c>
      <c r="E116" s="157">
        <f t="shared" si="12"/>
        <v>1788.5</v>
      </c>
      <c r="F116" s="261">
        <v>1022</v>
      </c>
      <c r="G116" s="165">
        <v>255.5</v>
      </c>
      <c r="H116" s="165">
        <v>255.5</v>
      </c>
      <c r="I116" s="165">
        <v>255.5</v>
      </c>
      <c r="J116" s="165">
        <v>255.5</v>
      </c>
      <c r="K116" s="25"/>
    </row>
    <row r="117" spans="2:11" ht="38.25" x14ac:dyDescent="0.25">
      <c r="B117" s="10" t="s">
        <v>387</v>
      </c>
      <c r="C117" s="25">
        <v>1450</v>
      </c>
      <c r="D117" s="162">
        <v>0</v>
      </c>
      <c r="E117" s="157">
        <f t="shared" si="12"/>
        <v>0</v>
      </c>
      <c r="F117" s="261">
        <f t="shared" ref="F117:F125" si="15">G117+H117+I117+J117</f>
        <v>0</v>
      </c>
      <c r="G117" s="162">
        <v>0</v>
      </c>
      <c r="H117" s="162">
        <v>0</v>
      </c>
      <c r="I117" s="162">
        <v>0</v>
      </c>
      <c r="J117" s="162">
        <v>0</v>
      </c>
      <c r="K117" s="224" t="s">
        <v>297</v>
      </c>
    </row>
    <row r="118" spans="2:11" x14ac:dyDescent="0.25">
      <c r="B118" s="26" t="s">
        <v>97</v>
      </c>
      <c r="C118" s="167">
        <v>1500</v>
      </c>
      <c r="D118" s="162">
        <v>0</v>
      </c>
      <c r="E118" s="157">
        <f t="shared" si="12"/>
        <v>0</v>
      </c>
      <c r="F118" s="157">
        <f t="shared" si="15"/>
        <v>0</v>
      </c>
      <c r="G118" s="162">
        <v>0</v>
      </c>
      <c r="H118" s="162">
        <v>0</v>
      </c>
      <c r="I118" s="162">
        <v>0</v>
      </c>
      <c r="J118" s="162">
        <v>0</v>
      </c>
      <c r="K118" s="25" t="s">
        <v>319</v>
      </c>
    </row>
    <row r="119" spans="2:11" x14ac:dyDescent="0.25">
      <c r="B119" s="10" t="s">
        <v>69</v>
      </c>
      <c r="C119" s="25">
        <v>1510</v>
      </c>
      <c r="D119" s="162">
        <v>0</v>
      </c>
      <c r="E119" s="157">
        <f t="shared" si="12"/>
        <v>0</v>
      </c>
      <c r="F119" s="157">
        <f t="shared" si="15"/>
        <v>0</v>
      </c>
      <c r="G119" s="162">
        <v>0</v>
      </c>
      <c r="H119" s="162">
        <v>0</v>
      </c>
      <c r="I119" s="162">
        <v>0</v>
      </c>
      <c r="J119" s="162">
        <v>0</v>
      </c>
      <c r="K119" s="25"/>
    </row>
    <row r="120" spans="2:11" x14ac:dyDescent="0.25">
      <c r="B120" s="10" t="s">
        <v>52</v>
      </c>
      <c r="C120" s="25">
        <v>1520</v>
      </c>
      <c r="D120" s="162">
        <v>0</v>
      </c>
      <c r="E120" s="157">
        <f t="shared" si="12"/>
        <v>0</v>
      </c>
      <c r="F120" s="157">
        <f t="shared" si="15"/>
        <v>0</v>
      </c>
      <c r="G120" s="162">
        <v>0</v>
      </c>
      <c r="H120" s="162">
        <v>0</v>
      </c>
      <c r="I120" s="162">
        <v>0</v>
      </c>
      <c r="J120" s="162">
        <v>0</v>
      </c>
      <c r="K120" s="25"/>
    </row>
    <row r="121" spans="2:11" x14ac:dyDescent="0.25">
      <c r="B121" s="10" t="s">
        <v>53</v>
      </c>
      <c r="C121" s="25">
        <v>1530</v>
      </c>
      <c r="D121" s="162">
        <v>0</v>
      </c>
      <c r="E121" s="157">
        <f t="shared" si="12"/>
        <v>0</v>
      </c>
      <c r="F121" s="157">
        <f t="shared" si="15"/>
        <v>0</v>
      </c>
      <c r="G121" s="162">
        <v>0</v>
      </c>
      <c r="H121" s="162">
        <v>0</v>
      </c>
      <c r="I121" s="162">
        <v>0</v>
      </c>
      <c r="J121" s="162">
        <v>0</v>
      </c>
      <c r="K121" s="25"/>
    </row>
    <row r="122" spans="2:11" x14ac:dyDescent="0.25">
      <c r="B122" s="10" t="s">
        <v>55</v>
      </c>
      <c r="C122" s="25">
        <v>1540</v>
      </c>
      <c r="D122" s="162">
        <v>0</v>
      </c>
      <c r="E122" s="157">
        <f t="shared" si="12"/>
        <v>0</v>
      </c>
      <c r="F122" s="157">
        <f t="shared" si="15"/>
        <v>0</v>
      </c>
      <c r="G122" s="162">
        <v>0</v>
      </c>
      <c r="H122" s="162">
        <v>0</v>
      </c>
      <c r="I122" s="162">
        <v>0</v>
      </c>
      <c r="J122" s="162">
        <v>0</v>
      </c>
      <c r="K122" s="25"/>
    </row>
    <row r="123" spans="2:11" ht="26.25" x14ac:dyDescent="0.25">
      <c r="B123" s="10" t="s">
        <v>70</v>
      </c>
      <c r="C123" s="25">
        <v>1550</v>
      </c>
      <c r="D123" s="162">
        <v>0</v>
      </c>
      <c r="E123" s="157">
        <f t="shared" si="12"/>
        <v>0</v>
      </c>
      <c r="F123" s="157">
        <f t="shared" si="15"/>
        <v>0</v>
      </c>
      <c r="G123" s="162">
        <v>0</v>
      </c>
      <c r="H123" s="162">
        <v>0</v>
      </c>
      <c r="I123" s="162">
        <v>0</v>
      </c>
      <c r="J123" s="162">
        <v>0</v>
      </c>
      <c r="K123" s="25" t="s">
        <v>298</v>
      </c>
    </row>
    <row r="124" spans="2:11" ht="25.5" x14ac:dyDescent="0.25">
      <c r="B124" s="175" t="s">
        <v>217</v>
      </c>
      <c r="C124" s="167">
        <v>1600</v>
      </c>
      <c r="D124" s="162">
        <v>0</v>
      </c>
      <c r="E124" s="157">
        <f t="shared" si="12"/>
        <v>0</v>
      </c>
      <c r="F124" s="157">
        <f t="shared" si="15"/>
        <v>0</v>
      </c>
      <c r="G124" s="162">
        <v>0</v>
      </c>
      <c r="H124" s="162">
        <v>0</v>
      </c>
      <c r="I124" s="162">
        <v>0</v>
      </c>
      <c r="J124" s="162">
        <v>0</v>
      </c>
      <c r="K124" s="10"/>
    </row>
    <row r="125" spans="2:11" ht="25.5" x14ac:dyDescent="0.25">
      <c r="B125" s="175" t="s">
        <v>218</v>
      </c>
      <c r="C125" s="167">
        <v>1700</v>
      </c>
      <c r="D125" s="162">
        <v>0</v>
      </c>
      <c r="E125" s="157">
        <f t="shared" si="12"/>
        <v>0</v>
      </c>
      <c r="F125" s="157">
        <f t="shared" si="15"/>
        <v>0</v>
      </c>
      <c r="G125" s="162">
        <v>0</v>
      </c>
      <c r="H125" s="162">
        <v>0</v>
      </c>
      <c r="I125" s="162">
        <v>0</v>
      </c>
      <c r="J125" s="162">
        <v>0</v>
      </c>
      <c r="K125" s="10"/>
    </row>
    <row r="126" spans="2:11" x14ac:dyDescent="0.25">
      <c r="B126" s="301" t="s">
        <v>67</v>
      </c>
      <c r="C126" s="302"/>
      <c r="D126" s="302"/>
      <c r="E126" s="302"/>
      <c r="F126" s="302"/>
      <c r="G126" s="302"/>
      <c r="H126" s="302"/>
      <c r="I126" s="302"/>
      <c r="J126" s="302"/>
      <c r="K126" s="303"/>
    </row>
    <row r="127" spans="2:11" x14ac:dyDescent="0.25">
      <c r="B127" s="10" t="s">
        <v>68</v>
      </c>
      <c r="C127" s="25">
        <v>2000</v>
      </c>
      <c r="D127" s="162">
        <v>113839.8</v>
      </c>
      <c r="E127" s="157">
        <f t="shared" ref="E127" si="16">F127+G127+H127+I127</f>
        <v>183750</v>
      </c>
      <c r="F127" s="261">
        <v>105000</v>
      </c>
      <c r="G127" s="165">
        <v>26250</v>
      </c>
      <c r="H127" s="165">
        <v>26250</v>
      </c>
      <c r="I127" s="165">
        <v>26250</v>
      </c>
      <c r="J127" s="165">
        <v>26250</v>
      </c>
      <c r="K127" s="25" t="s">
        <v>320</v>
      </c>
    </row>
    <row r="128" spans="2:11" ht="18.75" customHeight="1" x14ac:dyDescent="0.25">
      <c r="B128" s="41" t="s">
        <v>99</v>
      </c>
      <c r="C128" s="188">
        <v>2001</v>
      </c>
      <c r="D128" s="189">
        <v>2660.3</v>
      </c>
      <c r="E128" s="240">
        <v>0</v>
      </c>
      <c r="F128" s="261">
        <v>0</v>
      </c>
      <c r="G128" s="165">
        <v>0</v>
      </c>
      <c r="H128" s="165">
        <v>0</v>
      </c>
      <c r="I128" s="165">
        <v>0</v>
      </c>
      <c r="J128" s="165">
        <v>0</v>
      </c>
      <c r="K128" s="25"/>
    </row>
    <row r="129" spans="2:11" x14ac:dyDescent="0.25">
      <c r="B129" s="10" t="s">
        <v>53</v>
      </c>
      <c r="C129" s="25">
        <v>2010</v>
      </c>
      <c r="D129" s="162">
        <v>4002.1</v>
      </c>
      <c r="E129" s="157">
        <f t="shared" ref="E129" si="17">F129+G129+H129+I129</f>
        <v>40425</v>
      </c>
      <c r="F129" s="261">
        <v>23100</v>
      </c>
      <c r="G129" s="165">
        <v>5775</v>
      </c>
      <c r="H129" s="165">
        <v>5775</v>
      </c>
      <c r="I129" s="165">
        <v>5775</v>
      </c>
      <c r="J129" s="165">
        <v>5775</v>
      </c>
      <c r="K129" s="25" t="s">
        <v>321</v>
      </c>
    </row>
    <row r="130" spans="2:11" x14ac:dyDescent="0.25">
      <c r="B130" s="41" t="s">
        <v>99</v>
      </c>
      <c r="C130" s="225">
        <v>2011</v>
      </c>
      <c r="D130" s="226">
        <v>479.8</v>
      </c>
      <c r="E130" s="215">
        <f>G130+H130+I130</f>
        <v>0</v>
      </c>
      <c r="F130" s="227">
        <v>0</v>
      </c>
      <c r="G130" s="227">
        <v>0</v>
      </c>
      <c r="H130" s="227">
        <v>0</v>
      </c>
      <c r="I130" s="227">
        <v>0</v>
      </c>
      <c r="J130" s="227">
        <v>0</v>
      </c>
      <c r="K130" s="25"/>
    </row>
    <row r="131" spans="2:11" ht="26.25" x14ac:dyDescent="0.25">
      <c r="B131" s="10" t="s">
        <v>69</v>
      </c>
      <c r="C131" s="47">
        <v>2020</v>
      </c>
      <c r="D131" s="163">
        <v>15782.9</v>
      </c>
      <c r="E131" s="216">
        <f>E62+E70+E96+E108+E109+E119+2000</f>
        <v>36303</v>
      </c>
      <c r="F131" s="222">
        <f>F62+F70+F96+F108+F109+F119-F150</f>
        <v>17172</v>
      </c>
      <c r="G131" s="163">
        <v>4298</v>
      </c>
      <c r="H131" s="163">
        <v>4298</v>
      </c>
      <c r="I131" s="163">
        <v>4298</v>
      </c>
      <c r="J131" s="163">
        <v>4298</v>
      </c>
      <c r="K131" s="25" t="s">
        <v>348</v>
      </c>
    </row>
    <row r="132" spans="2:11" x14ac:dyDescent="0.25">
      <c r="B132" s="41" t="s">
        <v>99</v>
      </c>
      <c r="C132" s="225">
        <v>2021</v>
      </c>
      <c r="D132" s="226">
        <v>0</v>
      </c>
      <c r="E132" s="266">
        <v>0</v>
      </c>
      <c r="F132" s="226">
        <v>0</v>
      </c>
      <c r="G132" s="226">
        <v>0</v>
      </c>
      <c r="H132" s="226">
        <v>0</v>
      </c>
      <c r="I132" s="226">
        <v>0</v>
      </c>
      <c r="J132" s="226">
        <v>0</v>
      </c>
      <c r="K132" s="25"/>
    </row>
    <row r="133" spans="2:11" ht="26.25" x14ac:dyDescent="0.25">
      <c r="B133" s="10" t="s">
        <v>215</v>
      </c>
      <c r="C133" s="47">
        <v>2030</v>
      </c>
      <c r="D133" s="163">
        <v>20846.5</v>
      </c>
      <c r="E133" s="265">
        <f>F133+G133+H133+I133</f>
        <v>34169.599999999999</v>
      </c>
      <c r="F133" s="226">
        <v>20668.3</v>
      </c>
      <c r="G133" s="163">
        <v>5167.1000000000004</v>
      </c>
      <c r="H133" s="163">
        <v>4167.1000000000004</v>
      </c>
      <c r="I133" s="163">
        <v>4167.1000000000004</v>
      </c>
      <c r="J133" s="264">
        <v>7167</v>
      </c>
      <c r="K133" s="25" t="s">
        <v>318</v>
      </c>
    </row>
    <row r="134" spans="2:11" x14ac:dyDescent="0.25">
      <c r="B134" s="41" t="s">
        <v>99</v>
      </c>
      <c r="C134" s="225">
        <v>2031</v>
      </c>
      <c r="D134" s="226">
        <v>20026.600000000002</v>
      </c>
      <c r="E134" s="265">
        <f>F134+G134+H134+I134</f>
        <v>34169.599999999999</v>
      </c>
      <c r="F134" s="226">
        <v>20668.3</v>
      </c>
      <c r="G134" s="163">
        <v>5167.1000000000004</v>
      </c>
      <c r="H134" s="163">
        <v>4167.1000000000004</v>
      </c>
      <c r="I134" s="163">
        <v>4167.1000000000004</v>
      </c>
      <c r="J134" s="264">
        <v>7167</v>
      </c>
      <c r="K134" s="25"/>
    </row>
    <row r="135" spans="2:11" x14ac:dyDescent="0.25">
      <c r="B135" s="10" t="s">
        <v>55</v>
      </c>
      <c r="C135" s="47">
        <v>2040</v>
      </c>
      <c r="D135" s="163">
        <v>22535.200000000001</v>
      </c>
      <c r="E135" s="265">
        <f t="shared" ref="E135" si="18">E92+E116+E122</f>
        <v>22686.399999999998</v>
      </c>
      <c r="F135" s="222">
        <f t="shared" ref="F135" si="19">F92+F116+F122</f>
        <v>6535</v>
      </c>
      <c r="G135" s="163">
        <f t="shared" ref="G135:J135" si="20">G92+G116+G122</f>
        <v>5383.8</v>
      </c>
      <c r="H135" s="163">
        <f t="shared" si="20"/>
        <v>5383.8</v>
      </c>
      <c r="I135" s="163">
        <f t="shared" si="20"/>
        <v>5383.8</v>
      </c>
      <c r="J135" s="163">
        <f t="shared" si="20"/>
        <v>5383.8</v>
      </c>
      <c r="K135" s="25" t="s">
        <v>322</v>
      </c>
    </row>
    <row r="136" spans="2:11" ht="26.25" x14ac:dyDescent="0.25">
      <c r="B136" s="10" t="s">
        <v>70</v>
      </c>
      <c r="C136" s="47">
        <v>2050</v>
      </c>
      <c r="D136" s="163">
        <v>0</v>
      </c>
      <c r="E136" s="265">
        <f t="shared" ref="E136" si="21">E93+E113+E123</f>
        <v>0</v>
      </c>
      <c r="F136" s="163">
        <f t="shared" ref="F136" si="22">F93+F113+F123</f>
        <v>0</v>
      </c>
      <c r="G136" s="163">
        <f t="shared" ref="G136:J136" si="23">G93+G113+G123</f>
        <v>0</v>
      </c>
      <c r="H136" s="163">
        <f t="shared" si="23"/>
        <v>0</v>
      </c>
      <c r="I136" s="163">
        <f t="shared" si="23"/>
        <v>0</v>
      </c>
      <c r="J136" s="163">
        <f t="shared" si="23"/>
        <v>0</v>
      </c>
      <c r="K136" s="25" t="s">
        <v>323</v>
      </c>
    </row>
    <row r="137" spans="2:11" x14ac:dyDescent="0.25">
      <c r="B137" s="41" t="s">
        <v>99</v>
      </c>
      <c r="C137" s="225">
        <v>2051</v>
      </c>
      <c r="D137" s="226">
        <v>0</v>
      </c>
      <c r="E137" s="266">
        <v>0</v>
      </c>
      <c r="F137" s="226">
        <v>0</v>
      </c>
      <c r="G137" s="226">
        <v>0</v>
      </c>
      <c r="H137" s="226">
        <v>0</v>
      </c>
      <c r="I137" s="226">
        <v>0</v>
      </c>
      <c r="J137" s="226">
        <v>0</v>
      </c>
      <c r="K137" s="25"/>
    </row>
    <row r="138" spans="2:11" ht="30" customHeight="1" x14ac:dyDescent="0.25">
      <c r="B138" s="26" t="s">
        <v>337</v>
      </c>
      <c r="C138" s="228">
        <v>2060</v>
      </c>
      <c r="D138" s="229">
        <v>193718.6</v>
      </c>
      <c r="E138" s="267">
        <f t="shared" ref="E138" si="24">E127+E129+E131+E133+E135+E136</f>
        <v>317334</v>
      </c>
      <c r="F138" s="230">
        <f>F127+F129+F131+F133+F135+F136</f>
        <v>172475.3</v>
      </c>
      <c r="G138" s="229">
        <f t="shared" ref="G138:J138" si="25">G127+G129+G131+G133+G135+G136</f>
        <v>46873.9</v>
      </c>
      <c r="H138" s="229">
        <f t="shared" si="25"/>
        <v>45873.9</v>
      </c>
      <c r="I138" s="229">
        <f t="shared" si="25"/>
        <v>45873.9</v>
      </c>
      <c r="J138" s="229">
        <f t="shared" si="25"/>
        <v>48873.8</v>
      </c>
      <c r="K138" s="25"/>
    </row>
    <row r="139" spans="2:11" x14ac:dyDescent="0.25">
      <c r="B139" s="304" t="s">
        <v>71</v>
      </c>
      <c r="C139" s="305"/>
      <c r="D139" s="305"/>
      <c r="E139" s="305"/>
      <c r="F139" s="305"/>
      <c r="G139" s="305"/>
      <c r="H139" s="305"/>
      <c r="I139" s="305"/>
      <c r="J139" s="305"/>
      <c r="K139" s="306"/>
    </row>
    <row r="140" spans="2:11" ht="15" customHeight="1" x14ac:dyDescent="0.25">
      <c r="B140" s="288" t="s">
        <v>23</v>
      </c>
      <c r="C140" s="289" t="s">
        <v>24</v>
      </c>
      <c r="D140" s="290" t="s">
        <v>431</v>
      </c>
      <c r="E140" s="286" t="s">
        <v>432</v>
      </c>
      <c r="F140" s="286" t="s">
        <v>433</v>
      </c>
      <c r="G140" s="286" t="s">
        <v>25</v>
      </c>
      <c r="H140" s="286"/>
      <c r="I140" s="286"/>
      <c r="J140" s="286"/>
      <c r="K140" s="287" t="s">
        <v>26</v>
      </c>
    </row>
    <row r="141" spans="2:11" ht="51" customHeight="1" x14ac:dyDescent="0.25">
      <c r="B141" s="288"/>
      <c r="C141" s="289"/>
      <c r="D141" s="291"/>
      <c r="E141" s="286"/>
      <c r="F141" s="286"/>
      <c r="G141" s="204" t="s">
        <v>27</v>
      </c>
      <c r="H141" s="204" t="s">
        <v>28</v>
      </c>
      <c r="I141" s="204" t="s">
        <v>29</v>
      </c>
      <c r="J141" s="204" t="s">
        <v>30</v>
      </c>
      <c r="K141" s="287"/>
    </row>
    <row r="142" spans="2:11" ht="15" customHeight="1" x14ac:dyDescent="0.25">
      <c r="B142" s="263">
        <v>1</v>
      </c>
      <c r="C142" s="205">
        <v>2</v>
      </c>
      <c r="D142" s="262">
        <v>3</v>
      </c>
      <c r="E142" s="262">
        <v>4</v>
      </c>
      <c r="F142" s="262">
        <v>5</v>
      </c>
      <c r="G142" s="262">
        <v>6</v>
      </c>
      <c r="H142" s="262">
        <v>7</v>
      </c>
      <c r="I142" s="262">
        <v>8</v>
      </c>
      <c r="J142" s="186" t="s">
        <v>349</v>
      </c>
      <c r="K142" s="186" t="s">
        <v>442</v>
      </c>
    </row>
    <row r="143" spans="2:11" ht="25.5" x14ac:dyDescent="0.25">
      <c r="B143" s="175" t="s">
        <v>72</v>
      </c>
      <c r="C143" s="228">
        <v>3000</v>
      </c>
      <c r="D143" s="230">
        <v>6300</v>
      </c>
      <c r="E143" s="268">
        <v>28201</v>
      </c>
      <c r="F143" s="230">
        <f>F146</f>
        <v>2500</v>
      </c>
      <c r="G143" s="230">
        <f t="shared" ref="G143:J143" si="26">G144+G145</f>
        <v>1000</v>
      </c>
      <c r="H143" s="230">
        <f t="shared" si="26"/>
        <v>1000</v>
      </c>
      <c r="I143" s="230">
        <f t="shared" si="26"/>
        <v>500</v>
      </c>
      <c r="J143" s="230">
        <f t="shared" si="26"/>
        <v>0</v>
      </c>
      <c r="K143" s="25" t="s">
        <v>309</v>
      </c>
    </row>
    <row r="144" spans="2:11" ht="38.25" x14ac:dyDescent="0.25">
      <c r="B144" s="40" t="s">
        <v>73</v>
      </c>
      <c r="C144" s="225">
        <v>3001</v>
      </c>
      <c r="D144" s="222">
        <v>0</v>
      </c>
      <c r="E144" s="216">
        <v>0</v>
      </c>
      <c r="F144" s="222">
        <v>0</v>
      </c>
      <c r="G144" s="222">
        <v>0</v>
      </c>
      <c r="H144" s="222">
        <v>0</v>
      </c>
      <c r="I144" s="222">
        <v>0</v>
      </c>
      <c r="J144" s="222">
        <v>0</v>
      </c>
      <c r="K144" s="25"/>
    </row>
    <row r="145" spans="2:11" ht="25.5" x14ac:dyDescent="0.25">
      <c r="B145" s="40" t="s">
        <v>308</v>
      </c>
      <c r="C145" s="225">
        <v>3002</v>
      </c>
      <c r="D145" s="222">
        <v>0</v>
      </c>
      <c r="E145" s="216">
        <v>28201</v>
      </c>
      <c r="F145" s="222">
        <v>0</v>
      </c>
      <c r="G145" s="222">
        <f t="shared" ref="G145:J145" si="27">G146</f>
        <v>1000</v>
      </c>
      <c r="H145" s="222">
        <f t="shared" si="27"/>
        <v>1000</v>
      </c>
      <c r="I145" s="222">
        <f t="shared" si="27"/>
        <v>500</v>
      </c>
      <c r="J145" s="222">
        <f t="shared" si="27"/>
        <v>0</v>
      </c>
      <c r="K145" s="25"/>
    </row>
    <row r="146" spans="2:11" ht="26.25" x14ac:dyDescent="0.25">
      <c r="B146" s="175" t="s">
        <v>74</v>
      </c>
      <c r="C146" s="228">
        <v>3100</v>
      </c>
      <c r="D146" s="230">
        <v>6300</v>
      </c>
      <c r="E146" s="268">
        <v>28201</v>
      </c>
      <c r="F146" s="230">
        <f>F149</f>
        <v>2500</v>
      </c>
      <c r="G146" s="230">
        <f t="shared" ref="G146:J146" si="28">G147+G149+G151+G153+G155+G157</f>
        <v>1000</v>
      </c>
      <c r="H146" s="230">
        <f t="shared" si="28"/>
        <v>1000</v>
      </c>
      <c r="I146" s="230">
        <f t="shared" si="28"/>
        <v>500</v>
      </c>
      <c r="J146" s="230">
        <f t="shared" si="28"/>
        <v>0</v>
      </c>
      <c r="K146" s="25" t="s">
        <v>310</v>
      </c>
    </row>
    <row r="147" spans="2:11" ht="18" customHeight="1" x14ac:dyDescent="0.25">
      <c r="B147" s="27" t="s">
        <v>75</v>
      </c>
      <c r="C147" s="25">
        <v>3110</v>
      </c>
      <c r="D147" s="222">
        <v>0</v>
      </c>
      <c r="E147" s="216">
        <v>18501</v>
      </c>
      <c r="F147" s="222">
        <f t="shared" ref="F147:F156" si="29">G147+H147+I147+J147</f>
        <v>0</v>
      </c>
      <c r="G147" s="222">
        <v>0</v>
      </c>
      <c r="H147" s="222">
        <v>0</v>
      </c>
      <c r="I147" s="222">
        <v>0</v>
      </c>
      <c r="J147" s="222">
        <v>0</v>
      </c>
      <c r="K147" s="25"/>
    </row>
    <row r="148" spans="2:11" ht="18" customHeight="1" x14ac:dyDescent="0.25">
      <c r="B148" s="41" t="s">
        <v>99</v>
      </c>
      <c r="C148" s="188">
        <v>3111</v>
      </c>
      <c r="D148" s="222">
        <v>0</v>
      </c>
      <c r="E148" s="216">
        <v>0</v>
      </c>
      <c r="F148" s="222">
        <f t="shared" si="29"/>
        <v>0</v>
      </c>
      <c r="G148" s="222">
        <v>0</v>
      </c>
      <c r="H148" s="222">
        <v>0</v>
      </c>
      <c r="I148" s="222">
        <v>0</v>
      </c>
      <c r="J148" s="222">
        <v>0</v>
      </c>
      <c r="K148" s="25"/>
    </row>
    <row r="149" spans="2:11" ht="35.25" customHeight="1" x14ac:dyDescent="0.25">
      <c r="B149" s="27" t="s">
        <v>76</v>
      </c>
      <c r="C149" s="25">
        <v>3120</v>
      </c>
      <c r="D149" s="222">
        <v>1300</v>
      </c>
      <c r="E149" s="216">
        <v>5200</v>
      </c>
      <c r="F149" s="222">
        <v>2500</v>
      </c>
      <c r="G149" s="222">
        <v>1000</v>
      </c>
      <c r="H149" s="222">
        <v>1000</v>
      </c>
      <c r="I149" s="222">
        <v>500</v>
      </c>
      <c r="J149" s="222">
        <v>0</v>
      </c>
      <c r="K149" s="25"/>
    </row>
    <row r="150" spans="2:11" ht="18" customHeight="1" x14ac:dyDescent="0.25">
      <c r="B150" s="41" t="s">
        <v>99</v>
      </c>
      <c r="C150" s="188">
        <v>3121</v>
      </c>
      <c r="D150" s="222">
        <v>0</v>
      </c>
      <c r="E150" s="216">
        <v>0</v>
      </c>
      <c r="F150" s="222">
        <v>2500</v>
      </c>
      <c r="G150" s="222">
        <v>1000</v>
      </c>
      <c r="H150" s="222">
        <v>1000</v>
      </c>
      <c r="I150" s="222">
        <v>500</v>
      </c>
      <c r="J150" s="222">
        <v>0</v>
      </c>
      <c r="K150" s="25"/>
    </row>
    <row r="151" spans="2:11" ht="25.5" x14ac:dyDescent="0.25">
      <c r="B151" s="27" t="s">
        <v>77</v>
      </c>
      <c r="C151" s="25">
        <v>3130</v>
      </c>
      <c r="D151" s="222">
        <v>0</v>
      </c>
      <c r="E151" s="216">
        <v>0</v>
      </c>
      <c r="F151" s="222">
        <v>0</v>
      </c>
      <c r="G151" s="222">
        <v>0</v>
      </c>
      <c r="H151" s="222">
        <v>0</v>
      </c>
      <c r="I151" s="222">
        <v>0</v>
      </c>
      <c r="J151" s="222">
        <v>0</v>
      </c>
      <c r="K151" s="25"/>
    </row>
    <row r="152" spans="2:11" x14ac:dyDescent="0.25">
      <c r="B152" s="41" t="s">
        <v>99</v>
      </c>
      <c r="C152" s="188">
        <v>3131</v>
      </c>
      <c r="D152" s="222">
        <v>0</v>
      </c>
      <c r="E152" s="216">
        <v>0</v>
      </c>
      <c r="F152" s="222">
        <f t="shared" si="29"/>
        <v>0</v>
      </c>
      <c r="G152" s="222">
        <v>0</v>
      </c>
      <c r="H152" s="222">
        <v>0</v>
      </c>
      <c r="I152" s="222">
        <v>0</v>
      </c>
      <c r="J152" s="222">
        <v>0</v>
      </c>
      <c r="K152" s="25"/>
    </row>
    <row r="153" spans="2:11" ht="25.5" x14ac:dyDescent="0.25">
      <c r="B153" s="27" t="s">
        <v>78</v>
      </c>
      <c r="C153" s="25">
        <v>3140</v>
      </c>
      <c r="D153" s="222">
        <v>0</v>
      </c>
      <c r="E153" s="216">
        <v>4500</v>
      </c>
      <c r="F153" s="222">
        <f t="shared" si="29"/>
        <v>0</v>
      </c>
      <c r="G153" s="222">
        <v>0</v>
      </c>
      <c r="H153" s="222">
        <v>0</v>
      </c>
      <c r="I153" s="222">
        <v>0</v>
      </c>
      <c r="J153" s="222">
        <v>0</v>
      </c>
      <c r="K153" s="25"/>
    </row>
    <row r="154" spans="2:11" x14ac:dyDescent="0.25">
      <c r="B154" s="41" t="s">
        <v>99</v>
      </c>
      <c r="C154" s="188">
        <v>3141</v>
      </c>
      <c r="D154" s="222">
        <v>0</v>
      </c>
      <c r="E154" s="216">
        <v>0</v>
      </c>
      <c r="F154" s="222">
        <f t="shared" si="29"/>
        <v>0</v>
      </c>
      <c r="G154" s="222">
        <v>0</v>
      </c>
      <c r="H154" s="222">
        <v>0</v>
      </c>
      <c r="I154" s="222">
        <v>0</v>
      </c>
      <c r="J154" s="222">
        <v>0</v>
      </c>
      <c r="K154" s="25"/>
    </row>
    <row r="155" spans="2:11" ht="38.25" x14ac:dyDescent="0.25">
      <c r="B155" s="27" t="s">
        <v>79</v>
      </c>
      <c r="C155" s="25">
        <v>3150</v>
      </c>
      <c r="D155" s="222">
        <v>0</v>
      </c>
      <c r="E155" s="216">
        <v>0</v>
      </c>
      <c r="F155" s="222">
        <v>0</v>
      </c>
      <c r="G155" s="222">
        <v>0</v>
      </c>
      <c r="H155" s="222">
        <v>0</v>
      </c>
      <c r="I155" s="222">
        <v>0</v>
      </c>
      <c r="J155" s="222">
        <v>0</v>
      </c>
      <c r="K155" s="25"/>
    </row>
    <row r="156" spans="2:11" x14ac:dyDescent="0.25">
      <c r="B156" s="41" t="s">
        <v>99</v>
      </c>
      <c r="C156" s="188">
        <v>3151</v>
      </c>
      <c r="D156" s="222">
        <v>0</v>
      </c>
      <c r="E156" s="216">
        <v>0</v>
      </c>
      <c r="F156" s="222">
        <f t="shared" si="29"/>
        <v>0</v>
      </c>
      <c r="G156" s="222">
        <v>0</v>
      </c>
      <c r="H156" s="222">
        <v>0</v>
      </c>
      <c r="I156" s="222">
        <v>0</v>
      </c>
      <c r="J156" s="222">
        <v>0</v>
      </c>
      <c r="K156" s="25"/>
    </row>
    <row r="157" spans="2:11" x14ac:dyDescent="0.25">
      <c r="B157" s="27" t="s">
        <v>80</v>
      </c>
      <c r="C157" s="25">
        <v>3160</v>
      </c>
      <c r="D157" s="222">
        <v>5000</v>
      </c>
      <c r="E157" s="216">
        <v>0</v>
      </c>
      <c r="F157" s="222">
        <v>0</v>
      </c>
      <c r="G157" s="222">
        <v>0</v>
      </c>
      <c r="H157" s="222">
        <v>0</v>
      </c>
      <c r="I157" s="222">
        <v>0</v>
      </c>
      <c r="J157" s="222">
        <v>0</v>
      </c>
      <c r="K157" s="25"/>
    </row>
    <row r="158" spans="2:11" x14ac:dyDescent="0.25">
      <c r="B158" s="41" t="s">
        <v>99</v>
      </c>
      <c r="C158" s="188">
        <v>3161</v>
      </c>
      <c r="D158" s="222">
        <v>0</v>
      </c>
      <c r="E158" s="216">
        <v>0</v>
      </c>
      <c r="F158" s="222">
        <v>0</v>
      </c>
      <c r="G158" s="222">
        <v>0</v>
      </c>
      <c r="H158" s="222">
        <v>0</v>
      </c>
      <c r="I158" s="222">
        <v>0</v>
      </c>
      <c r="J158" s="222">
        <v>0</v>
      </c>
      <c r="K158" s="25"/>
    </row>
    <row r="159" spans="2:11" x14ac:dyDescent="0.25">
      <c r="B159" s="307" t="s">
        <v>81</v>
      </c>
      <c r="C159" s="308"/>
      <c r="D159" s="308"/>
      <c r="E159" s="308"/>
      <c r="F159" s="308"/>
      <c r="G159" s="308"/>
      <c r="H159" s="308"/>
      <c r="I159" s="308"/>
      <c r="J159" s="308"/>
      <c r="K159" s="309"/>
    </row>
    <row r="160" spans="2:11" ht="25.5" x14ac:dyDescent="0.25">
      <c r="B160" s="175" t="s">
        <v>82</v>
      </c>
      <c r="C160" s="167">
        <v>4000</v>
      </c>
      <c r="D160" s="165">
        <v>0</v>
      </c>
      <c r="E160" s="165">
        <v>0</v>
      </c>
      <c r="F160" s="165">
        <v>0</v>
      </c>
      <c r="G160" s="165">
        <v>0</v>
      </c>
      <c r="H160" s="165">
        <v>0</v>
      </c>
      <c r="I160" s="165">
        <v>0</v>
      </c>
      <c r="J160" s="165">
        <v>0</v>
      </c>
      <c r="K160" s="25" t="s">
        <v>311</v>
      </c>
    </row>
    <row r="161" spans="2:11" x14ac:dyDescent="0.25">
      <c r="B161" s="231" t="s">
        <v>83</v>
      </c>
      <c r="C161" s="188">
        <v>4001</v>
      </c>
      <c r="D161" s="165">
        <v>0</v>
      </c>
      <c r="E161" s="165">
        <v>0</v>
      </c>
      <c r="F161" s="165">
        <v>0</v>
      </c>
      <c r="G161" s="165">
        <v>0</v>
      </c>
      <c r="H161" s="165">
        <v>0</v>
      </c>
      <c r="I161" s="165">
        <v>0</v>
      </c>
      <c r="J161" s="165">
        <v>0</v>
      </c>
      <c r="K161" s="25"/>
    </row>
    <row r="162" spans="2:11" x14ac:dyDescent="0.25">
      <c r="B162" s="231" t="s">
        <v>84</v>
      </c>
      <c r="C162" s="188">
        <v>4002</v>
      </c>
      <c r="D162" s="165">
        <v>0</v>
      </c>
      <c r="E162" s="165">
        <v>0</v>
      </c>
      <c r="F162" s="165">
        <v>0</v>
      </c>
      <c r="G162" s="165">
        <v>0</v>
      </c>
      <c r="H162" s="165">
        <v>0</v>
      </c>
      <c r="I162" s="165">
        <v>0</v>
      </c>
      <c r="J162" s="165">
        <v>0</v>
      </c>
      <c r="K162" s="25"/>
    </row>
    <row r="163" spans="2:11" x14ac:dyDescent="0.25">
      <c r="B163" s="231" t="s">
        <v>85</v>
      </c>
      <c r="C163" s="188">
        <v>4003</v>
      </c>
      <c r="D163" s="165">
        <v>0</v>
      </c>
      <c r="E163" s="165">
        <v>0</v>
      </c>
      <c r="F163" s="165">
        <v>0</v>
      </c>
      <c r="G163" s="165">
        <v>0</v>
      </c>
      <c r="H163" s="165">
        <v>0</v>
      </c>
      <c r="I163" s="165">
        <v>0</v>
      </c>
      <c r="J163" s="165">
        <v>0</v>
      </c>
      <c r="K163" s="25"/>
    </row>
    <row r="164" spans="2:11" x14ac:dyDescent="0.25">
      <c r="B164" s="27" t="s">
        <v>86</v>
      </c>
      <c r="C164" s="25">
        <v>4010</v>
      </c>
      <c r="D164" s="165">
        <v>0</v>
      </c>
      <c r="E164" s="165">
        <v>0</v>
      </c>
      <c r="F164" s="165">
        <v>0</v>
      </c>
      <c r="G164" s="165">
        <v>0</v>
      </c>
      <c r="H164" s="165">
        <v>0</v>
      </c>
      <c r="I164" s="165">
        <v>0</v>
      </c>
      <c r="J164" s="165">
        <v>0</v>
      </c>
      <c r="K164" s="25"/>
    </row>
    <row r="165" spans="2:11" ht="25.5" x14ac:dyDescent="0.25">
      <c r="B165" s="175" t="s">
        <v>87</v>
      </c>
      <c r="C165" s="167">
        <v>4020</v>
      </c>
      <c r="D165" s="165">
        <v>0</v>
      </c>
      <c r="E165" s="165">
        <v>0</v>
      </c>
      <c r="F165" s="165">
        <v>0</v>
      </c>
      <c r="G165" s="165">
        <v>0</v>
      </c>
      <c r="H165" s="165">
        <v>0</v>
      </c>
      <c r="I165" s="165">
        <v>0</v>
      </c>
      <c r="J165" s="165">
        <v>0</v>
      </c>
      <c r="K165" s="25" t="s">
        <v>312</v>
      </c>
    </row>
    <row r="166" spans="2:11" x14ac:dyDescent="0.25">
      <c r="B166" s="231" t="s">
        <v>83</v>
      </c>
      <c r="C166" s="188">
        <v>4021</v>
      </c>
      <c r="D166" s="165">
        <v>0</v>
      </c>
      <c r="E166" s="165">
        <v>0</v>
      </c>
      <c r="F166" s="165">
        <v>0</v>
      </c>
      <c r="G166" s="165">
        <v>0</v>
      </c>
      <c r="H166" s="165">
        <v>0</v>
      </c>
      <c r="I166" s="165">
        <v>0</v>
      </c>
      <c r="J166" s="165">
        <v>0</v>
      </c>
      <c r="K166" s="25"/>
    </row>
    <row r="167" spans="2:11" x14ac:dyDescent="0.25">
      <c r="B167" s="231" t="s">
        <v>84</v>
      </c>
      <c r="C167" s="188">
        <v>4022</v>
      </c>
      <c r="D167" s="165">
        <v>0</v>
      </c>
      <c r="E167" s="165">
        <v>0</v>
      </c>
      <c r="F167" s="165">
        <v>0</v>
      </c>
      <c r="G167" s="165">
        <v>0</v>
      </c>
      <c r="H167" s="165">
        <v>0</v>
      </c>
      <c r="I167" s="165">
        <v>0</v>
      </c>
      <c r="J167" s="165">
        <v>0</v>
      </c>
      <c r="K167" s="25"/>
    </row>
    <row r="168" spans="2:11" x14ac:dyDescent="0.25">
      <c r="B168" s="231" t="s">
        <v>85</v>
      </c>
      <c r="C168" s="188">
        <v>4023</v>
      </c>
      <c r="D168" s="165">
        <v>0</v>
      </c>
      <c r="E168" s="165">
        <v>0</v>
      </c>
      <c r="F168" s="165">
        <v>0</v>
      </c>
      <c r="G168" s="165">
        <v>0</v>
      </c>
      <c r="H168" s="165">
        <v>0</v>
      </c>
      <c r="I168" s="165">
        <v>0</v>
      </c>
      <c r="J168" s="165">
        <v>0</v>
      </c>
      <c r="K168" s="25"/>
    </row>
    <row r="169" spans="2:11" x14ac:dyDescent="0.25">
      <c r="B169" s="27" t="s">
        <v>88</v>
      </c>
      <c r="C169" s="25">
        <v>4030</v>
      </c>
      <c r="D169" s="165">
        <v>0</v>
      </c>
      <c r="E169" s="165">
        <v>0</v>
      </c>
      <c r="F169" s="165">
        <v>0</v>
      </c>
      <c r="G169" s="165">
        <v>0</v>
      </c>
      <c r="H169" s="165">
        <v>0</v>
      </c>
      <c r="I169" s="165">
        <v>0</v>
      </c>
      <c r="J169" s="165">
        <v>0</v>
      </c>
      <c r="K169" s="25"/>
    </row>
    <row r="170" spans="2:11" x14ac:dyDescent="0.25">
      <c r="B170" s="307" t="s">
        <v>143</v>
      </c>
      <c r="C170" s="308"/>
      <c r="D170" s="308"/>
      <c r="E170" s="308"/>
      <c r="F170" s="308"/>
      <c r="G170" s="308"/>
      <c r="H170" s="308"/>
      <c r="I170" s="308"/>
      <c r="J170" s="308"/>
      <c r="K170" s="309"/>
    </row>
    <row r="171" spans="2:11" ht="25.5" x14ac:dyDescent="0.25">
      <c r="B171" s="175" t="s">
        <v>307</v>
      </c>
      <c r="C171" s="167">
        <v>5000</v>
      </c>
      <c r="D171" s="232">
        <v>222068.24</v>
      </c>
      <c r="E171" s="232">
        <v>199259.74427000002</v>
      </c>
      <c r="F171" s="232">
        <f>F35+F40+F143+F38</f>
        <v>200556.69999999998</v>
      </c>
      <c r="G171" s="232">
        <f>G35+G40+G143</f>
        <v>47479.1</v>
      </c>
      <c r="H171" s="232">
        <f t="shared" ref="H171:J171" si="30">H35+H40+H143</f>
        <v>43482.5</v>
      </c>
      <c r="I171" s="232">
        <f t="shared" si="30"/>
        <v>41682.5</v>
      </c>
      <c r="J171" s="232">
        <f t="shared" si="30"/>
        <v>44203.3</v>
      </c>
      <c r="K171" s="25"/>
    </row>
    <row r="172" spans="2:11" ht="25.5" x14ac:dyDescent="0.25">
      <c r="B172" s="175" t="s">
        <v>313</v>
      </c>
      <c r="C172" s="167">
        <v>5010</v>
      </c>
      <c r="D172" s="232">
        <v>222068.2</v>
      </c>
      <c r="E172" s="232">
        <v>224306.30000000002</v>
      </c>
      <c r="F172" s="232">
        <f>F61+F94+F118+F124+F125+F146</f>
        <v>200556.7</v>
      </c>
      <c r="G172" s="232">
        <f t="shared" ref="G172:J172" si="31">G61+G94+G118+G124+G125+G146</f>
        <v>55568.070000000007</v>
      </c>
      <c r="H172" s="232">
        <f t="shared" si="31"/>
        <v>54083.070000000007</v>
      </c>
      <c r="I172" s="232">
        <f t="shared" si="31"/>
        <v>53568.08</v>
      </c>
      <c r="J172" s="232">
        <f t="shared" si="31"/>
        <v>57068.380000000005</v>
      </c>
      <c r="K172" s="25"/>
    </row>
    <row r="173" spans="2:11" ht="64.5" x14ac:dyDescent="0.25">
      <c r="B173" s="27" t="s">
        <v>89</v>
      </c>
      <c r="C173" s="25">
        <v>5020</v>
      </c>
      <c r="D173" s="165">
        <v>3.9999999979045242E-2</v>
      </c>
      <c r="E173" s="165">
        <v>-25046.555729999993</v>
      </c>
      <c r="F173" s="165">
        <f>F171-F172</f>
        <v>0</v>
      </c>
      <c r="G173" s="165">
        <v>0</v>
      </c>
      <c r="H173" s="165">
        <v>0</v>
      </c>
      <c r="I173" s="165">
        <v>0</v>
      </c>
      <c r="J173" s="165">
        <v>0</v>
      </c>
      <c r="K173" s="233" t="s">
        <v>353</v>
      </c>
    </row>
    <row r="174" spans="2:11" ht="29.25" customHeight="1" x14ac:dyDescent="0.25">
      <c r="B174" s="175" t="s">
        <v>106</v>
      </c>
      <c r="C174" s="167">
        <v>5030</v>
      </c>
      <c r="D174" s="223">
        <v>0</v>
      </c>
      <c r="E174" s="223">
        <v>0</v>
      </c>
      <c r="F174" s="223">
        <v>0</v>
      </c>
      <c r="G174" s="223">
        <v>0</v>
      </c>
      <c r="H174" s="223">
        <v>0</v>
      </c>
      <c r="I174" s="223">
        <v>0</v>
      </c>
      <c r="J174" s="223">
        <v>0</v>
      </c>
      <c r="K174" s="25"/>
    </row>
    <row r="175" spans="2:11" x14ac:dyDescent="0.25">
      <c r="B175" s="27" t="s">
        <v>107</v>
      </c>
      <c r="C175" s="25">
        <v>5040</v>
      </c>
      <c r="D175" s="162">
        <v>0</v>
      </c>
      <c r="E175" s="162">
        <v>0</v>
      </c>
      <c r="F175" s="162">
        <v>0</v>
      </c>
      <c r="G175" s="162">
        <v>0</v>
      </c>
      <c r="H175" s="162">
        <v>0</v>
      </c>
      <c r="I175" s="162">
        <v>0</v>
      </c>
      <c r="J175" s="162">
        <v>0</v>
      </c>
      <c r="K175" s="25"/>
    </row>
    <row r="176" spans="2:11" x14ac:dyDescent="0.25">
      <c r="B176" s="27" t="s">
        <v>108</v>
      </c>
      <c r="C176" s="25">
        <v>5050</v>
      </c>
      <c r="D176" s="162">
        <v>0</v>
      </c>
      <c r="E176" s="162">
        <v>0</v>
      </c>
      <c r="F176" s="162">
        <v>0</v>
      </c>
      <c r="G176" s="162">
        <v>0</v>
      </c>
      <c r="H176" s="162">
        <v>0</v>
      </c>
      <c r="I176" s="162">
        <v>0</v>
      </c>
      <c r="J176" s="162">
        <v>0</v>
      </c>
      <c r="K176" s="25"/>
    </row>
    <row r="177" spans="2:11" x14ac:dyDescent="0.25">
      <c r="B177" s="307" t="s">
        <v>135</v>
      </c>
      <c r="C177" s="308"/>
      <c r="D177" s="308"/>
      <c r="E177" s="308"/>
      <c r="F177" s="308"/>
      <c r="G177" s="308"/>
      <c r="H177" s="308"/>
      <c r="I177" s="308"/>
      <c r="J177" s="308"/>
      <c r="K177" s="309"/>
    </row>
    <row r="178" spans="2:11" ht="53.25" customHeight="1" x14ac:dyDescent="0.25">
      <c r="B178" s="175" t="s">
        <v>109</v>
      </c>
      <c r="C178" s="210"/>
      <c r="D178" s="208" t="s">
        <v>431</v>
      </c>
      <c r="E178" s="208" t="s">
        <v>432</v>
      </c>
      <c r="F178" s="208" t="s">
        <v>433</v>
      </c>
      <c r="G178" s="208" t="s">
        <v>90</v>
      </c>
      <c r="H178" s="208" t="s">
        <v>91</v>
      </c>
      <c r="I178" s="208" t="s">
        <v>92</v>
      </c>
      <c r="J178" s="208" t="s">
        <v>93</v>
      </c>
      <c r="K178" s="186"/>
    </row>
    <row r="179" spans="2:11" ht="81.75" customHeight="1" x14ac:dyDescent="0.25">
      <c r="B179" s="27" t="s">
        <v>110</v>
      </c>
      <c r="C179" s="205">
        <v>6000</v>
      </c>
      <c r="D179" s="200">
        <v>842</v>
      </c>
      <c r="E179" s="200">
        <v>882.75</v>
      </c>
      <c r="F179" s="200">
        <f t="shared" ref="F179" si="32">F180+F181+F183+F184+F185+F182</f>
        <v>800</v>
      </c>
      <c r="G179" s="200">
        <f t="shared" ref="G179:J179" si="33">G180+G181+G183+G184+G185+G182</f>
        <v>800</v>
      </c>
      <c r="H179" s="200">
        <f t="shared" si="33"/>
        <v>800</v>
      </c>
      <c r="I179" s="200">
        <f t="shared" si="33"/>
        <v>800</v>
      </c>
      <c r="J179" s="200">
        <f t="shared" si="33"/>
        <v>800</v>
      </c>
      <c r="K179" s="186"/>
    </row>
    <row r="180" spans="2:11" ht="25.5" x14ac:dyDescent="0.25">
      <c r="B180" s="40" t="s">
        <v>111</v>
      </c>
      <c r="C180" s="234">
        <v>6001</v>
      </c>
      <c r="D180" s="235">
        <v>48</v>
      </c>
      <c r="E180" s="208">
        <v>45</v>
      </c>
      <c r="F180" s="208">
        <v>45</v>
      </c>
      <c r="G180" s="208">
        <v>45</v>
      </c>
      <c r="H180" s="208">
        <v>45</v>
      </c>
      <c r="I180" s="208">
        <v>45</v>
      </c>
      <c r="J180" s="208">
        <v>45</v>
      </c>
      <c r="K180" s="236"/>
    </row>
    <row r="181" spans="2:11" x14ac:dyDescent="0.25">
      <c r="B181" s="40" t="s">
        <v>112</v>
      </c>
      <c r="C181" s="234">
        <v>6002</v>
      </c>
      <c r="D181" s="235">
        <v>189</v>
      </c>
      <c r="E181" s="208" t="s">
        <v>446</v>
      </c>
      <c r="F181" s="208">
        <v>185</v>
      </c>
      <c r="G181" s="208">
        <v>185</v>
      </c>
      <c r="H181" s="208">
        <v>185</v>
      </c>
      <c r="I181" s="208">
        <v>185</v>
      </c>
      <c r="J181" s="208">
        <v>185</v>
      </c>
      <c r="K181" s="237"/>
    </row>
    <row r="182" spans="2:11" x14ac:dyDescent="0.25">
      <c r="B182" s="40" t="s">
        <v>113</v>
      </c>
      <c r="C182" s="234">
        <v>6003</v>
      </c>
      <c r="D182" s="235">
        <v>21</v>
      </c>
      <c r="E182" s="208" t="s">
        <v>447</v>
      </c>
      <c r="F182" s="208">
        <v>20</v>
      </c>
      <c r="G182" s="208">
        <v>20</v>
      </c>
      <c r="H182" s="208">
        <v>20</v>
      </c>
      <c r="I182" s="208">
        <v>20</v>
      </c>
      <c r="J182" s="208">
        <v>20</v>
      </c>
      <c r="K182" s="237"/>
    </row>
    <row r="183" spans="2:11" ht="26.25" x14ac:dyDescent="0.25">
      <c r="B183" s="42" t="s">
        <v>115</v>
      </c>
      <c r="C183" s="234">
        <v>6004</v>
      </c>
      <c r="D183" s="235">
        <v>271</v>
      </c>
      <c r="E183" s="208" t="s">
        <v>448</v>
      </c>
      <c r="F183" s="208">
        <v>260</v>
      </c>
      <c r="G183" s="208">
        <v>260</v>
      </c>
      <c r="H183" s="208">
        <v>260</v>
      </c>
      <c r="I183" s="208">
        <v>260</v>
      </c>
      <c r="J183" s="208">
        <v>260</v>
      </c>
      <c r="K183" s="186"/>
    </row>
    <row r="184" spans="2:11" x14ac:dyDescent="0.25">
      <c r="B184" s="40" t="s">
        <v>116</v>
      </c>
      <c r="C184" s="234">
        <v>6005</v>
      </c>
      <c r="D184" s="235">
        <v>182</v>
      </c>
      <c r="E184" s="208" t="s">
        <v>449</v>
      </c>
      <c r="F184" s="208">
        <v>180</v>
      </c>
      <c r="G184" s="208">
        <v>180</v>
      </c>
      <c r="H184" s="208">
        <v>180</v>
      </c>
      <c r="I184" s="208">
        <v>180</v>
      </c>
      <c r="J184" s="208">
        <v>180</v>
      </c>
      <c r="K184" s="186"/>
    </row>
    <row r="185" spans="2:11" x14ac:dyDescent="0.25">
      <c r="B185" s="40" t="s">
        <v>114</v>
      </c>
      <c r="C185" s="234">
        <v>6006</v>
      </c>
      <c r="D185" s="235">
        <v>131</v>
      </c>
      <c r="E185" s="239">
        <v>115.75</v>
      </c>
      <c r="F185" s="208">
        <v>110</v>
      </c>
      <c r="G185" s="208">
        <v>110</v>
      </c>
      <c r="H185" s="208">
        <v>110</v>
      </c>
      <c r="I185" s="208">
        <v>110</v>
      </c>
      <c r="J185" s="208">
        <v>110</v>
      </c>
      <c r="K185" s="186"/>
    </row>
    <row r="186" spans="2:11" ht="49.5" customHeight="1" x14ac:dyDescent="0.25">
      <c r="B186" s="27" t="s">
        <v>314</v>
      </c>
      <c r="C186" s="205">
        <v>6010</v>
      </c>
      <c r="D186" s="157">
        <v>113839800</v>
      </c>
      <c r="E186" s="239">
        <f t="shared" ref="E186" si="34">F186+G186+H186+I186</f>
        <v>183750000</v>
      </c>
      <c r="F186" s="157">
        <v>105000000</v>
      </c>
      <c r="G186" s="157">
        <v>26250000</v>
      </c>
      <c r="H186" s="157">
        <v>26250000</v>
      </c>
      <c r="I186" s="157">
        <v>26250000</v>
      </c>
      <c r="J186" s="157">
        <v>26250000</v>
      </c>
      <c r="K186" s="186"/>
    </row>
    <row r="187" spans="2:11" ht="25.5" x14ac:dyDescent="0.25">
      <c r="B187" s="40" t="s">
        <v>111</v>
      </c>
      <c r="C187" s="234">
        <v>6011</v>
      </c>
      <c r="D187" s="209">
        <v>15098500</v>
      </c>
      <c r="E187" s="158">
        <v>15750000</v>
      </c>
      <c r="F187" s="157">
        <v>9000000</v>
      </c>
      <c r="G187" s="158">
        <v>2250000</v>
      </c>
      <c r="H187" s="158">
        <v>2250000</v>
      </c>
      <c r="I187" s="158">
        <v>2250000</v>
      </c>
      <c r="J187" s="158">
        <v>2250000</v>
      </c>
      <c r="K187" s="186"/>
    </row>
    <row r="188" spans="2:11" ht="35.25" customHeight="1" x14ac:dyDescent="0.25">
      <c r="B188" s="40" t="s">
        <v>112</v>
      </c>
      <c r="C188" s="234">
        <v>6012</v>
      </c>
      <c r="D188" s="209">
        <v>44770000</v>
      </c>
      <c r="E188" s="238">
        <v>52020000</v>
      </c>
      <c r="F188" s="239">
        <v>44400000</v>
      </c>
      <c r="G188" s="238">
        <f>F188/4</f>
        <v>11100000</v>
      </c>
      <c r="H188" s="238">
        <v>11100000</v>
      </c>
      <c r="I188" s="238">
        <v>11100000</v>
      </c>
      <c r="J188" s="238">
        <v>11100000</v>
      </c>
      <c r="K188" s="186"/>
    </row>
    <row r="189" spans="2:11" x14ac:dyDescent="0.25">
      <c r="B189" s="40" t="s">
        <v>113</v>
      </c>
      <c r="C189" s="234">
        <v>6013</v>
      </c>
      <c r="D189" s="209">
        <v>6155000</v>
      </c>
      <c r="E189" s="158">
        <v>8532000</v>
      </c>
      <c r="F189" s="157">
        <f t="shared" ref="F189" si="35">G189+H189+I189+J189</f>
        <v>500000</v>
      </c>
      <c r="G189" s="200">
        <v>125000</v>
      </c>
      <c r="H189" s="200">
        <v>125000</v>
      </c>
      <c r="I189" s="200">
        <v>125000</v>
      </c>
      <c r="J189" s="200">
        <v>125000</v>
      </c>
      <c r="K189" s="186"/>
    </row>
    <row r="190" spans="2:11" ht="26.25" x14ac:dyDescent="0.25">
      <c r="B190" s="42" t="s">
        <v>115</v>
      </c>
      <c r="C190" s="234">
        <v>6014</v>
      </c>
      <c r="D190" s="209">
        <v>37853000</v>
      </c>
      <c r="E190" s="158">
        <v>5894750</v>
      </c>
      <c r="F190" s="157">
        <v>42120000</v>
      </c>
      <c r="G190" s="158">
        <f>F190/4</f>
        <v>10530000</v>
      </c>
      <c r="H190" s="158">
        <v>10530000</v>
      </c>
      <c r="I190" s="158">
        <v>10530000</v>
      </c>
      <c r="J190" s="158">
        <v>10530000</v>
      </c>
      <c r="K190" s="186"/>
    </row>
    <row r="191" spans="2:11" x14ac:dyDescent="0.25">
      <c r="B191" s="40" t="s">
        <v>116</v>
      </c>
      <c r="C191" s="234">
        <v>6015</v>
      </c>
      <c r="D191" s="209">
        <v>9053300</v>
      </c>
      <c r="E191" s="158">
        <v>15838800</v>
      </c>
      <c r="F191" s="157">
        <f>15919200-771969+1572459-5340000-3660000</f>
        <v>7719690</v>
      </c>
      <c r="G191" s="158">
        <f>F191/4</f>
        <v>1929922.5</v>
      </c>
      <c r="H191" s="158">
        <v>1929922.5</v>
      </c>
      <c r="I191" s="158">
        <v>1929922.5</v>
      </c>
      <c r="J191" s="158">
        <v>1929922.5</v>
      </c>
      <c r="K191" s="186"/>
    </row>
    <row r="192" spans="2:11" x14ac:dyDescent="0.25">
      <c r="B192" s="40" t="s">
        <v>114</v>
      </c>
      <c r="C192" s="234">
        <v>6016</v>
      </c>
      <c r="D192" s="209">
        <v>910000</v>
      </c>
      <c r="E192" s="158">
        <v>11112000</v>
      </c>
      <c r="F192" s="157">
        <f>12603.1*100</f>
        <v>1260310</v>
      </c>
      <c r="G192" s="158">
        <f>F192/4</f>
        <v>315077.5</v>
      </c>
      <c r="H192" s="158">
        <v>315077.5</v>
      </c>
      <c r="I192" s="158">
        <v>315077.5</v>
      </c>
      <c r="J192" s="158">
        <v>315077.5</v>
      </c>
      <c r="K192" s="186"/>
    </row>
    <row r="193" spans="2:11" ht="68.25" customHeight="1" x14ac:dyDescent="0.25">
      <c r="B193" s="27" t="s">
        <v>117</v>
      </c>
      <c r="C193" s="205">
        <v>6020</v>
      </c>
      <c r="D193" s="238">
        <v>11266.8</v>
      </c>
      <c r="E193" s="238">
        <v>17346.36</v>
      </c>
      <c r="F193" s="157">
        <v>10938</v>
      </c>
      <c r="G193" s="157">
        <v>10938</v>
      </c>
      <c r="H193" s="157">
        <v>10938</v>
      </c>
      <c r="I193" s="157">
        <v>10938</v>
      </c>
      <c r="J193" s="157">
        <v>10938</v>
      </c>
      <c r="K193" s="186"/>
    </row>
    <row r="194" spans="2:11" ht="25.5" x14ac:dyDescent="0.25">
      <c r="B194" s="40" t="s">
        <v>111</v>
      </c>
      <c r="C194" s="234">
        <v>6021</v>
      </c>
      <c r="D194" s="240">
        <v>25212</v>
      </c>
      <c r="E194" s="158">
        <v>25360</v>
      </c>
      <c r="F194" s="157">
        <v>9000</v>
      </c>
      <c r="G194" s="240">
        <v>9000</v>
      </c>
      <c r="H194" s="240">
        <v>9000</v>
      </c>
      <c r="I194" s="240">
        <v>9000</v>
      </c>
      <c r="J194" s="240">
        <v>9000</v>
      </c>
      <c r="K194" s="186"/>
    </row>
    <row r="195" spans="2:11" x14ac:dyDescent="0.25">
      <c r="B195" s="40" t="s">
        <v>112</v>
      </c>
      <c r="C195" s="234">
        <v>6022</v>
      </c>
      <c r="D195" s="240">
        <v>18719</v>
      </c>
      <c r="E195" s="158">
        <v>27833</v>
      </c>
      <c r="F195" s="157">
        <v>20000</v>
      </c>
      <c r="G195" s="240">
        <v>20000</v>
      </c>
      <c r="H195" s="240">
        <v>20000</v>
      </c>
      <c r="I195" s="240">
        <v>20000</v>
      </c>
      <c r="J195" s="240">
        <v>20000</v>
      </c>
      <c r="K195" s="186"/>
    </row>
    <row r="196" spans="2:11" x14ac:dyDescent="0.25">
      <c r="B196" s="40" t="s">
        <v>113</v>
      </c>
      <c r="C196" s="234">
        <v>6023</v>
      </c>
      <c r="D196" s="240">
        <v>4400.8</v>
      </c>
      <c r="E196" s="158">
        <v>19832</v>
      </c>
      <c r="F196" s="157">
        <v>8000</v>
      </c>
      <c r="G196" s="240">
        <v>8000</v>
      </c>
      <c r="H196" s="240">
        <v>8000</v>
      </c>
      <c r="I196" s="240">
        <v>8000</v>
      </c>
      <c r="J196" s="240">
        <v>8000</v>
      </c>
      <c r="K196" s="186"/>
    </row>
    <row r="197" spans="2:11" ht="26.25" x14ac:dyDescent="0.25">
      <c r="B197" s="42" t="s">
        <v>115</v>
      </c>
      <c r="C197" s="234">
        <v>6024</v>
      </c>
      <c r="D197" s="240">
        <v>6119.98</v>
      </c>
      <c r="E197" s="158">
        <v>14100</v>
      </c>
      <c r="F197" s="157">
        <v>13500</v>
      </c>
      <c r="G197" s="240">
        <v>13500</v>
      </c>
      <c r="H197" s="240">
        <v>13500</v>
      </c>
      <c r="I197" s="240">
        <v>13500</v>
      </c>
      <c r="J197" s="240">
        <v>13500</v>
      </c>
      <c r="K197" s="186"/>
    </row>
    <row r="198" spans="2:11" x14ac:dyDescent="0.25">
      <c r="B198" s="40" t="s">
        <v>116</v>
      </c>
      <c r="C198" s="234">
        <v>6025</v>
      </c>
      <c r="D198" s="240">
        <v>6639</v>
      </c>
      <c r="E198" s="158">
        <v>7500</v>
      </c>
      <c r="F198" s="157">
        <v>7830</v>
      </c>
      <c r="G198" s="240">
        <v>7830</v>
      </c>
      <c r="H198" s="240">
        <v>7830</v>
      </c>
      <c r="I198" s="240">
        <v>7830</v>
      </c>
      <c r="J198" s="240">
        <v>7830</v>
      </c>
      <c r="K198" s="186"/>
    </row>
    <row r="199" spans="2:11" x14ac:dyDescent="0.25">
      <c r="B199" s="40" t="s">
        <v>114</v>
      </c>
      <c r="C199" s="234">
        <v>6026</v>
      </c>
      <c r="D199" s="240">
        <v>6512</v>
      </c>
      <c r="E199" s="158">
        <f>8000+1463.14</f>
        <v>9463.14</v>
      </c>
      <c r="F199" s="157">
        <v>7300</v>
      </c>
      <c r="G199" s="240">
        <v>7300</v>
      </c>
      <c r="H199" s="240">
        <v>7300</v>
      </c>
      <c r="I199" s="240">
        <v>7300</v>
      </c>
      <c r="J199" s="240">
        <v>7300</v>
      </c>
      <c r="K199" s="186"/>
    </row>
    <row r="200" spans="2:11" ht="25.5" x14ac:dyDescent="0.25">
      <c r="B200" s="27" t="s">
        <v>94</v>
      </c>
      <c r="C200" s="205">
        <v>6030</v>
      </c>
      <c r="D200" s="200">
        <v>0</v>
      </c>
      <c r="E200" s="200">
        <v>0</v>
      </c>
      <c r="F200" s="157">
        <f t="shared" ref="F200" si="36">G200+H200+I200+J200</f>
        <v>0</v>
      </c>
      <c r="G200" s="200">
        <v>0</v>
      </c>
      <c r="H200" s="200">
        <v>0</v>
      </c>
      <c r="I200" s="200">
        <v>0</v>
      </c>
      <c r="J200" s="200">
        <v>0</v>
      </c>
      <c r="K200" s="186"/>
    </row>
    <row r="201" spans="2:11" ht="25.5" x14ac:dyDescent="0.25">
      <c r="B201" s="9" t="s">
        <v>120</v>
      </c>
      <c r="C201" s="25"/>
      <c r="D201" s="162">
        <v>0</v>
      </c>
      <c r="E201" s="162">
        <v>0</v>
      </c>
      <c r="F201" s="165">
        <v>0</v>
      </c>
      <c r="G201" s="162">
        <v>0</v>
      </c>
      <c r="H201" s="162">
        <v>0</v>
      </c>
      <c r="I201" s="162">
        <v>0</v>
      </c>
      <c r="J201" s="162">
        <v>0</v>
      </c>
      <c r="K201" s="25"/>
    </row>
    <row r="202" spans="2:11" ht="24.75" customHeight="1" x14ac:dyDescent="0.25">
      <c r="B202" s="241" t="s">
        <v>121</v>
      </c>
      <c r="C202" s="25">
        <v>6040</v>
      </c>
      <c r="D202" s="162">
        <v>0</v>
      </c>
      <c r="E202" s="162">
        <v>0</v>
      </c>
      <c r="F202" s="165">
        <v>0</v>
      </c>
      <c r="G202" s="162">
        <v>0</v>
      </c>
      <c r="H202" s="162">
        <v>0</v>
      </c>
      <c r="I202" s="162">
        <v>0</v>
      </c>
      <c r="J202" s="162">
        <v>0</v>
      </c>
      <c r="K202" s="25"/>
    </row>
    <row r="203" spans="2:11" ht="50.25" customHeight="1" x14ac:dyDescent="0.25">
      <c r="B203" s="8" t="s">
        <v>122</v>
      </c>
      <c r="C203" s="25">
        <v>6050</v>
      </c>
      <c r="D203" s="242">
        <f>D204+D207+D205</f>
        <v>22206.559999999998</v>
      </c>
      <c r="E203" s="242">
        <f>E204+E207+E205</f>
        <v>35857.65</v>
      </c>
      <c r="F203" s="165">
        <f>(F204+F205+F207)</f>
        <v>20493.099999999999</v>
      </c>
      <c r="G203" s="242">
        <v>5118750</v>
      </c>
      <c r="H203" s="242">
        <v>5118750</v>
      </c>
      <c r="I203" s="242">
        <v>5118750</v>
      </c>
      <c r="J203" s="242">
        <v>5118750</v>
      </c>
      <c r="K203" s="25"/>
    </row>
    <row r="204" spans="2:11" x14ac:dyDescent="0.25">
      <c r="B204" s="243" t="s">
        <v>123</v>
      </c>
      <c r="C204" s="188">
        <v>6051</v>
      </c>
      <c r="D204" s="242">
        <v>20491.16</v>
      </c>
      <c r="E204" s="242">
        <v>33075</v>
      </c>
      <c r="F204" s="165">
        <v>18900</v>
      </c>
      <c r="G204" s="165">
        <v>472500</v>
      </c>
      <c r="H204" s="165">
        <v>472500</v>
      </c>
      <c r="I204" s="165">
        <v>472500</v>
      </c>
      <c r="J204" s="165">
        <v>472500</v>
      </c>
      <c r="K204" s="25"/>
    </row>
    <row r="205" spans="2:11" x14ac:dyDescent="0.25">
      <c r="B205" s="243" t="s">
        <v>124</v>
      </c>
      <c r="C205" s="188">
        <v>6052</v>
      </c>
      <c r="D205" s="242">
        <v>7.8</v>
      </c>
      <c r="E205" s="242">
        <v>26.4</v>
      </c>
      <c r="F205" s="165">
        <v>18.100000000000001</v>
      </c>
      <c r="G205" s="165"/>
      <c r="H205" s="165"/>
      <c r="I205" s="165"/>
      <c r="J205" s="165"/>
      <c r="K205" s="25"/>
    </row>
    <row r="206" spans="2:11" x14ac:dyDescent="0.25">
      <c r="B206" s="243" t="s">
        <v>125</v>
      </c>
      <c r="C206" s="188">
        <v>6053</v>
      </c>
      <c r="D206" s="242">
        <v>0</v>
      </c>
      <c r="E206" s="242">
        <v>0</v>
      </c>
      <c r="F206" s="165">
        <f t="shared" ref="F206:F208" si="37">G206+H206+I206+J206</f>
        <v>0</v>
      </c>
      <c r="G206" s="162"/>
      <c r="H206" s="162"/>
      <c r="I206" s="162"/>
      <c r="J206" s="162"/>
      <c r="K206" s="25"/>
    </row>
    <row r="207" spans="2:11" x14ac:dyDescent="0.25">
      <c r="B207" s="243" t="s">
        <v>385</v>
      </c>
      <c r="C207" s="188">
        <v>6054</v>
      </c>
      <c r="D207" s="242">
        <v>1707.6</v>
      </c>
      <c r="E207" s="242">
        <v>2756.25</v>
      </c>
      <c r="F207" s="165">
        <v>1575</v>
      </c>
      <c r="G207" s="165">
        <v>393750</v>
      </c>
      <c r="H207" s="165">
        <v>393750</v>
      </c>
      <c r="I207" s="165">
        <v>393750</v>
      </c>
      <c r="J207" s="165">
        <v>393750</v>
      </c>
      <c r="K207" s="25"/>
    </row>
    <row r="208" spans="2:11" x14ac:dyDescent="0.25">
      <c r="B208" s="27" t="s">
        <v>118</v>
      </c>
      <c r="C208" s="25">
        <v>6060</v>
      </c>
      <c r="D208" s="189">
        <v>0</v>
      </c>
      <c r="E208" s="189">
        <v>0</v>
      </c>
      <c r="F208" s="165">
        <f t="shared" si="37"/>
        <v>0</v>
      </c>
      <c r="G208" s="162">
        <v>0</v>
      </c>
      <c r="H208" s="162">
        <v>0</v>
      </c>
      <c r="I208" s="162">
        <v>0</v>
      </c>
      <c r="J208" s="162">
        <v>0</v>
      </c>
      <c r="K208" s="25"/>
    </row>
    <row r="209" spans="2:11" ht="64.5" x14ac:dyDescent="0.25">
      <c r="B209" s="244" t="s">
        <v>127</v>
      </c>
      <c r="C209" s="188">
        <v>6061</v>
      </c>
      <c r="D209" s="189">
        <v>0</v>
      </c>
      <c r="E209" s="189">
        <v>0</v>
      </c>
      <c r="F209" s="165">
        <v>0</v>
      </c>
      <c r="G209" s="162">
        <v>0</v>
      </c>
      <c r="H209" s="162">
        <v>0</v>
      </c>
      <c r="I209" s="162">
        <v>0</v>
      </c>
      <c r="J209" s="162">
        <v>0</v>
      </c>
      <c r="K209" s="25"/>
    </row>
    <row r="210" spans="2:11" ht="26.25" x14ac:dyDescent="0.25">
      <c r="B210" s="244" t="s">
        <v>128</v>
      </c>
      <c r="C210" s="188">
        <v>6062</v>
      </c>
      <c r="D210" s="189">
        <v>0</v>
      </c>
      <c r="E210" s="189">
        <v>0</v>
      </c>
      <c r="F210" s="165">
        <v>0</v>
      </c>
      <c r="G210" s="162">
        <v>0</v>
      </c>
      <c r="H210" s="162">
        <v>0</v>
      </c>
      <c r="I210" s="162">
        <v>0</v>
      </c>
      <c r="J210" s="162">
        <v>0</v>
      </c>
      <c r="K210" s="25"/>
    </row>
    <row r="211" spans="2:11" x14ac:dyDescent="0.25">
      <c r="B211" s="175" t="s">
        <v>129</v>
      </c>
      <c r="C211" s="25"/>
      <c r="D211" s="189">
        <v>0</v>
      </c>
      <c r="E211" s="189">
        <v>0</v>
      </c>
      <c r="F211" s="162">
        <v>0</v>
      </c>
      <c r="G211" s="162">
        <v>0</v>
      </c>
      <c r="H211" s="162">
        <v>0</v>
      </c>
      <c r="I211" s="162">
        <v>0</v>
      </c>
      <c r="J211" s="162">
        <v>0</v>
      </c>
      <c r="K211" s="25"/>
    </row>
    <row r="212" spans="2:11" x14ac:dyDescent="0.25">
      <c r="B212" s="27" t="s">
        <v>101</v>
      </c>
      <c r="C212" s="25">
        <v>6070</v>
      </c>
      <c r="D212" s="189">
        <v>0</v>
      </c>
      <c r="E212" s="189">
        <v>0</v>
      </c>
      <c r="F212" s="162">
        <v>0</v>
      </c>
      <c r="G212" s="162">
        <v>0</v>
      </c>
      <c r="H212" s="162">
        <v>0</v>
      </c>
      <c r="I212" s="162">
        <v>0</v>
      </c>
      <c r="J212" s="162">
        <v>0</v>
      </c>
      <c r="K212" s="25"/>
    </row>
    <row r="213" spans="2:11" x14ac:dyDescent="0.25">
      <c r="B213" s="27" t="s">
        <v>102</v>
      </c>
      <c r="C213" s="25">
        <v>6080</v>
      </c>
      <c r="D213" s="189">
        <v>0</v>
      </c>
      <c r="E213" s="189">
        <v>0</v>
      </c>
      <c r="F213" s="162">
        <v>0</v>
      </c>
      <c r="G213" s="162">
        <v>0</v>
      </c>
      <c r="H213" s="162">
        <v>0</v>
      </c>
      <c r="I213" s="162">
        <v>0</v>
      </c>
      <c r="J213" s="162">
        <v>0</v>
      </c>
      <c r="K213" s="25"/>
    </row>
    <row r="214" spans="2:11" x14ac:dyDescent="0.25">
      <c r="B214" s="26" t="s">
        <v>338</v>
      </c>
      <c r="C214" s="25">
        <v>6090</v>
      </c>
      <c r="D214" s="189">
        <v>287149.90000000002</v>
      </c>
      <c r="E214" s="242">
        <v>248139</v>
      </c>
      <c r="F214" s="242">
        <v>248139</v>
      </c>
      <c r="G214" s="189">
        <v>0</v>
      </c>
      <c r="H214" s="189">
        <v>0</v>
      </c>
      <c r="I214" s="189">
        <v>0</v>
      </c>
      <c r="J214" s="189">
        <v>0</v>
      </c>
      <c r="K214" s="25"/>
    </row>
    <row r="215" spans="2:11" x14ac:dyDescent="0.25">
      <c r="B215" s="245"/>
      <c r="C215" s="246"/>
      <c r="D215" s="247"/>
      <c r="E215" s="247"/>
      <c r="F215" s="247"/>
      <c r="G215" s="247"/>
      <c r="H215" s="247"/>
      <c r="I215" s="247"/>
      <c r="J215" s="247"/>
      <c r="K215" s="248"/>
    </row>
    <row r="216" spans="2:11" ht="14.25" customHeight="1" x14ac:dyDescent="0.25">
      <c r="B216" s="292" t="s">
        <v>417</v>
      </c>
      <c r="C216" s="292"/>
      <c r="D216" s="249"/>
      <c r="E216" s="293" t="s">
        <v>163</v>
      </c>
      <c r="F216" s="293"/>
      <c r="G216" s="250"/>
      <c r="H216" s="294" t="s">
        <v>418</v>
      </c>
      <c r="I216" s="294"/>
      <c r="J216" s="294"/>
      <c r="K216" s="248"/>
    </row>
    <row r="217" spans="2:11" ht="14.25" customHeight="1" x14ac:dyDescent="0.25">
      <c r="B217" s="295" t="s">
        <v>410</v>
      </c>
      <c r="C217" s="295"/>
      <c r="D217" s="193"/>
      <c r="E217" s="295" t="s">
        <v>341</v>
      </c>
      <c r="F217" s="295"/>
      <c r="G217" s="251"/>
      <c r="H217" s="296" t="s">
        <v>164</v>
      </c>
      <c r="I217" s="296"/>
      <c r="J217" s="296"/>
      <c r="K217" s="248"/>
    </row>
    <row r="218" spans="2:11" ht="14.25" customHeight="1" x14ac:dyDescent="0.25">
      <c r="B218" s="292" t="s">
        <v>411</v>
      </c>
      <c r="C218" s="292"/>
      <c r="D218" s="249"/>
      <c r="E218" s="293" t="s">
        <v>163</v>
      </c>
      <c r="F218" s="293"/>
      <c r="G218" s="250"/>
      <c r="H218" s="294" t="s">
        <v>412</v>
      </c>
      <c r="I218" s="294"/>
      <c r="J218" s="294"/>
      <c r="K218" s="248"/>
    </row>
    <row r="219" spans="2:11" ht="14.25" customHeight="1" x14ac:dyDescent="0.25">
      <c r="B219" s="295" t="s">
        <v>410</v>
      </c>
      <c r="C219" s="295"/>
      <c r="D219" s="256"/>
      <c r="E219" s="295" t="s">
        <v>341</v>
      </c>
      <c r="F219" s="295"/>
      <c r="G219" s="251"/>
      <c r="H219" s="296" t="s">
        <v>164</v>
      </c>
      <c r="I219" s="296"/>
      <c r="J219" s="296"/>
      <c r="K219" s="248"/>
    </row>
    <row r="220" spans="2:11" ht="14.25" customHeight="1" x14ac:dyDescent="0.25">
      <c r="B220" s="292" t="s">
        <v>425</v>
      </c>
      <c r="C220" s="292"/>
      <c r="D220" s="249"/>
      <c r="E220" s="293" t="s">
        <v>163</v>
      </c>
      <c r="F220" s="293"/>
      <c r="G220" s="250"/>
      <c r="H220" s="294" t="s">
        <v>426</v>
      </c>
      <c r="I220" s="294"/>
      <c r="J220" s="294"/>
      <c r="K220" s="248"/>
    </row>
    <row r="221" spans="2:11" ht="14.25" customHeight="1" x14ac:dyDescent="0.25">
      <c r="B221" s="295" t="s">
        <v>410</v>
      </c>
      <c r="C221" s="295"/>
      <c r="D221" s="193"/>
      <c r="E221" s="295" t="s">
        <v>341</v>
      </c>
      <c r="F221" s="295"/>
      <c r="G221" s="251"/>
      <c r="H221" s="296" t="s">
        <v>164</v>
      </c>
      <c r="I221" s="296"/>
      <c r="J221" s="296"/>
      <c r="K221" s="248"/>
    </row>
    <row r="222" spans="2:11" ht="14.25" customHeight="1" x14ac:dyDescent="0.25">
      <c r="B222" s="292" t="s">
        <v>419</v>
      </c>
      <c r="C222" s="292"/>
      <c r="D222" s="249"/>
      <c r="E222" s="293" t="s">
        <v>163</v>
      </c>
      <c r="F222" s="293"/>
      <c r="G222" s="250"/>
      <c r="H222" s="294" t="s">
        <v>420</v>
      </c>
      <c r="I222" s="294"/>
      <c r="J222" s="294"/>
      <c r="K222" s="248"/>
    </row>
    <row r="223" spans="2:11" ht="14.25" customHeight="1" x14ac:dyDescent="0.25">
      <c r="B223" s="295" t="s">
        <v>410</v>
      </c>
      <c r="C223" s="295"/>
      <c r="D223" s="193"/>
      <c r="E223" s="295" t="s">
        <v>341</v>
      </c>
      <c r="F223" s="295"/>
      <c r="G223" s="251"/>
      <c r="H223" s="296" t="s">
        <v>164</v>
      </c>
      <c r="I223" s="296"/>
      <c r="J223" s="296"/>
      <c r="K223" s="248"/>
    </row>
    <row r="224" spans="2:11" x14ac:dyDescent="0.25">
      <c r="B224" s="252"/>
      <c r="C224" s="253"/>
      <c r="D224" s="247"/>
      <c r="E224" s="247"/>
      <c r="F224" s="247"/>
      <c r="G224" s="247"/>
      <c r="H224" s="247"/>
      <c r="I224" s="247"/>
      <c r="J224" s="247"/>
      <c r="K224" s="248"/>
    </row>
    <row r="225" spans="2:11" x14ac:dyDescent="0.25">
      <c r="B225" s="252"/>
      <c r="C225" s="253"/>
      <c r="D225" s="247"/>
      <c r="E225" s="247"/>
      <c r="F225" s="247"/>
      <c r="G225" s="247"/>
      <c r="H225" s="247"/>
      <c r="I225" s="247"/>
      <c r="J225" s="247"/>
      <c r="K225" s="248"/>
    </row>
    <row r="226" spans="2:11" x14ac:dyDescent="0.25">
      <c r="B226" s="252"/>
      <c r="C226" s="253"/>
      <c r="D226" s="247"/>
      <c r="E226" s="247"/>
      <c r="F226" s="247"/>
      <c r="G226" s="247"/>
      <c r="H226" s="247"/>
      <c r="I226" s="247"/>
      <c r="J226" s="247"/>
      <c r="K226" s="248"/>
    </row>
    <row r="227" spans="2:11" x14ac:dyDescent="0.25">
      <c r="B227" s="252"/>
      <c r="C227" s="253"/>
      <c r="D227" s="247"/>
      <c r="E227" s="247"/>
      <c r="F227" s="247"/>
      <c r="G227" s="247"/>
      <c r="H227" s="247"/>
      <c r="I227" s="247"/>
      <c r="J227" s="247"/>
      <c r="K227" s="248"/>
    </row>
    <row r="228" spans="2:11" x14ac:dyDescent="0.25">
      <c r="B228" s="252"/>
      <c r="C228" s="253"/>
      <c r="D228" s="247"/>
      <c r="E228" s="247"/>
      <c r="F228" s="247"/>
      <c r="G228" s="247"/>
      <c r="H228" s="247"/>
      <c r="I228" s="247"/>
      <c r="J228" s="247"/>
      <c r="K228" s="248"/>
    </row>
    <row r="229" spans="2:11" x14ac:dyDescent="0.25">
      <c r="B229" s="252"/>
      <c r="C229" s="253"/>
      <c r="D229" s="247"/>
      <c r="E229" s="247"/>
      <c r="F229" s="247"/>
      <c r="G229" s="247"/>
      <c r="H229" s="247"/>
      <c r="I229" s="247"/>
      <c r="J229" s="247"/>
      <c r="K229" s="248"/>
    </row>
    <row r="230" spans="2:11" x14ac:dyDescent="0.25">
      <c r="B230" s="252"/>
      <c r="C230" s="253"/>
      <c r="D230" s="247"/>
      <c r="E230" s="247"/>
      <c r="F230" s="247"/>
      <c r="G230" s="247"/>
      <c r="H230" s="247"/>
      <c r="I230" s="247"/>
      <c r="J230" s="247"/>
      <c r="K230" s="248"/>
    </row>
    <row r="231" spans="2:11" x14ac:dyDescent="0.25">
      <c r="B231" s="252"/>
      <c r="C231" s="253"/>
      <c r="D231" s="247"/>
      <c r="E231" s="247"/>
      <c r="F231" s="247"/>
      <c r="G231" s="247"/>
      <c r="H231" s="247"/>
      <c r="I231" s="247"/>
      <c r="J231" s="247"/>
      <c r="K231" s="248"/>
    </row>
    <row r="232" spans="2:11" x14ac:dyDescent="0.25">
      <c r="B232" s="252"/>
      <c r="C232" s="253"/>
      <c r="D232" s="247"/>
      <c r="E232" s="247"/>
      <c r="F232" s="247"/>
      <c r="G232" s="247"/>
      <c r="H232" s="247"/>
      <c r="I232" s="247"/>
      <c r="J232" s="247"/>
      <c r="K232" s="248"/>
    </row>
    <row r="233" spans="2:11" x14ac:dyDescent="0.25">
      <c r="K233" s="248"/>
    </row>
    <row r="234" spans="2:11" x14ac:dyDescent="0.25">
      <c r="K234" s="248"/>
    </row>
    <row r="235" spans="2:11" x14ac:dyDescent="0.25">
      <c r="K235" s="248"/>
    </row>
    <row r="236" spans="2:11" x14ac:dyDescent="0.25">
      <c r="K236" s="248"/>
    </row>
    <row r="237" spans="2:11" x14ac:dyDescent="0.25">
      <c r="K237" s="248"/>
    </row>
    <row r="238" spans="2:11" x14ac:dyDescent="0.25">
      <c r="K238" s="248"/>
    </row>
    <row r="239" spans="2:11" x14ac:dyDescent="0.25">
      <c r="K239" s="248"/>
    </row>
    <row r="240" spans="2:11" x14ac:dyDescent="0.25">
      <c r="K240" s="248"/>
    </row>
    <row r="241" spans="11:11" x14ac:dyDescent="0.25">
      <c r="K241" s="248"/>
    </row>
    <row r="242" spans="11:11" x14ac:dyDescent="0.25">
      <c r="K242" s="248"/>
    </row>
    <row r="243" spans="11:11" x14ac:dyDescent="0.25">
      <c r="K243" s="248"/>
    </row>
    <row r="244" spans="11:11" x14ac:dyDescent="0.25">
      <c r="K244" s="248"/>
    </row>
    <row r="245" spans="11:11" x14ac:dyDescent="0.25">
      <c r="K245" s="248"/>
    </row>
    <row r="246" spans="11:11" x14ac:dyDescent="0.25">
      <c r="K246" s="248"/>
    </row>
    <row r="247" spans="11:11" x14ac:dyDescent="0.25">
      <c r="K247" s="248"/>
    </row>
    <row r="248" spans="11:11" x14ac:dyDescent="0.25">
      <c r="K248" s="248"/>
    </row>
    <row r="249" spans="11:11" x14ac:dyDescent="0.25">
      <c r="K249" s="248"/>
    </row>
    <row r="250" spans="11:11" x14ac:dyDescent="0.25">
      <c r="K250" s="248"/>
    </row>
    <row r="251" spans="11:11" x14ac:dyDescent="0.25">
      <c r="K251" s="248"/>
    </row>
    <row r="252" spans="11:11" x14ac:dyDescent="0.25">
      <c r="K252" s="248"/>
    </row>
    <row r="253" spans="11:11" x14ac:dyDescent="0.25">
      <c r="K253" s="248"/>
    </row>
    <row r="254" spans="11:11" x14ac:dyDescent="0.25">
      <c r="K254" s="248"/>
    </row>
    <row r="255" spans="11:11" x14ac:dyDescent="0.25">
      <c r="K255" s="248"/>
    </row>
    <row r="256" spans="11:11" x14ac:dyDescent="0.25">
      <c r="K256" s="248"/>
    </row>
    <row r="257" spans="11:11" x14ac:dyDescent="0.25">
      <c r="K257" s="248"/>
    </row>
    <row r="258" spans="11:11" x14ac:dyDescent="0.25">
      <c r="K258" s="248"/>
    </row>
    <row r="259" spans="11:11" x14ac:dyDescent="0.25">
      <c r="K259" s="248"/>
    </row>
    <row r="260" spans="11:11" x14ac:dyDescent="0.25">
      <c r="K260" s="248"/>
    </row>
    <row r="261" spans="11:11" x14ac:dyDescent="0.25">
      <c r="K261" s="248"/>
    </row>
    <row r="262" spans="11:11" x14ac:dyDescent="0.25">
      <c r="K262" s="248"/>
    </row>
    <row r="263" spans="11:11" x14ac:dyDescent="0.25">
      <c r="K263" s="248"/>
    </row>
    <row r="264" spans="11:11" x14ac:dyDescent="0.25">
      <c r="K264" s="248"/>
    </row>
    <row r="265" spans="11:11" x14ac:dyDescent="0.25">
      <c r="K265" s="248"/>
    </row>
    <row r="266" spans="11:11" x14ac:dyDescent="0.25">
      <c r="K266" s="248"/>
    </row>
    <row r="267" spans="11:11" x14ac:dyDescent="0.25">
      <c r="K267" s="248"/>
    </row>
    <row r="268" spans="11:11" x14ac:dyDescent="0.25">
      <c r="K268" s="248"/>
    </row>
    <row r="269" spans="11:11" x14ac:dyDescent="0.25">
      <c r="K269" s="248"/>
    </row>
    <row r="270" spans="11:11" x14ac:dyDescent="0.25">
      <c r="K270" s="248"/>
    </row>
    <row r="271" spans="11:11" x14ac:dyDescent="0.25">
      <c r="K271" s="248"/>
    </row>
    <row r="272" spans="11:11" x14ac:dyDescent="0.25">
      <c r="K272" s="248"/>
    </row>
    <row r="273" spans="11:11" x14ac:dyDescent="0.25">
      <c r="K273" s="248"/>
    </row>
    <row r="274" spans="11:11" x14ac:dyDescent="0.25">
      <c r="K274" s="248"/>
    </row>
    <row r="275" spans="11:11" x14ac:dyDescent="0.25">
      <c r="K275" s="248"/>
    </row>
    <row r="276" spans="11:11" x14ac:dyDescent="0.25">
      <c r="K276" s="248"/>
    </row>
    <row r="277" spans="11:11" x14ac:dyDescent="0.25">
      <c r="K277" s="248"/>
    </row>
    <row r="278" spans="11:11" x14ac:dyDescent="0.25">
      <c r="K278" s="248"/>
    </row>
    <row r="279" spans="11:11" x14ac:dyDescent="0.25">
      <c r="K279" s="248"/>
    </row>
    <row r="280" spans="11:11" x14ac:dyDescent="0.25">
      <c r="K280" s="248"/>
    </row>
    <row r="281" spans="11:11" x14ac:dyDescent="0.25">
      <c r="K281" s="248"/>
    </row>
    <row r="282" spans="11:11" x14ac:dyDescent="0.25">
      <c r="K282" s="248"/>
    </row>
    <row r="283" spans="11:11" x14ac:dyDescent="0.25">
      <c r="K283" s="248"/>
    </row>
    <row r="284" spans="11:11" x14ac:dyDescent="0.25">
      <c r="K284" s="248"/>
    </row>
    <row r="285" spans="11:11" x14ac:dyDescent="0.25">
      <c r="K285" s="248"/>
    </row>
    <row r="286" spans="11:11" x14ac:dyDescent="0.25">
      <c r="K286" s="248"/>
    </row>
    <row r="287" spans="11:11" x14ac:dyDescent="0.25">
      <c r="K287" s="248"/>
    </row>
    <row r="288" spans="11:11" x14ac:dyDescent="0.25">
      <c r="K288" s="248"/>
    </row>
    <row r="289" spans="11:11" x14ac:dyDescent="0.25">
      <c r="K289" s="248"/>
    </row>
    <row r="290" spans="11:11" x14ac:dyDescent="0.25">
      <c r="K290" s="248"/>
    </row>
    <row r="291" spans="11:11" x14ac:dyDescent="0.25">
      <c r="K291" s="248"/>
    </row>
    <row r="292" spans="11:11" x14ac:dyDescent="0.25">
      <c r="K292" s="248"/>
    </row>
    <row r="293" spans="11:11" x14ac:dyDescent="0.25">
      <c r="K293" s="248"/>
    </row>
    <row r="294" spans="11:11" x14ac:dyDescent="0.25">
      <c r="K294" s="248"/>
    </row>
    <row r="295" spans="11:11" x14ac:dyDescent="0.25">
      <c r="K295" s="248"/>
    </row>
    <row r="296" spans="11:11" x14ac:dyDescent="0.25">
      <c r="K296" s="248"/>
    </row>
    <row r="297" spans="11:11" x14ac:dyDescent="0.25">
      <c r="K297" s="248"/>
    </row>
    <row r="298" spans="11:11" x14ac:dyDescent="0.25">
      <c r="K298" s="248"/>
    </row>
    <row r="299" spans="11:11" x14ac:dyDescent="0.25">
      <c r="K299" s="248"/>
    </row>
    <row r="300" spans="11:11" x14ac:dyDescent="0.25">
      <c r="K300" s="248"/>
    </row>
    <row r="301" spans="11:11" x14ac:dyDescent="0.25">
      <c r="K301" s="248"/>
    </row>
    <row r="302" spans="11:11" x14ac:dyDescent="0.25">
      <c r="K302" s="248"/>
    </row>
    <row r="303" spans="11:11" x14ac:dyDescent="0.25">
      <c r="K303" s="248"/>
    </row>
    <row r="304" spans="11:11" x14ac:dyDescent="0.25">
      <c r="K304" s="248"/>
    </row>
    <row r="305" spans="11:11" x14ac:dyDescent="0.25">
      <c r="K305" s="248"/>
    </row>
    <row r="306" spans="11:11" x14ac:dyDescent="0.25">
      <c r="K306" s="248"/>
    </row>
    <row r="307" spans="11:11" x14ac:dyDescent="0.25">
      <c r="K307" s="248"/>
    </row>
    <row r="308" spans="11:11" x14ac:dyDescent="0.25">
      <c r="K308" s="248"/>
    </row>
    <row r="309" spans="11:11" x14ac:dyDescent="0.25">
      <c r="K309" s="248"/>
    </row>
    <row r="310" spans="11:11" x14ac:dyDescent="0.25">
      <c r="K310" s="248"/>
    </row>
    <row r="311" spans="11:11" x14ac:dyDescent="0.25">
      <c r="K311" s="248"/>
    </row>
    <row r="312" spans="11:11" x14ac:dyDescent="0.25">
      <c r="K312" s="248"/>
    </row>
    <row r="313" spans="11:11" x14ac:dyDescent="0.25">
      <c r="K313" s="248"/>
    </row>
    <row r="314" spans="11:11" x14ac:dyDescent="0.25">
      <c r="K314" s="248"/>
    </row>
    <row r="315" spans="11:11" x14ac:dyDescent="0.25">
      <c r="K315" s="248"/>
    </row>
    <row r="316" spans="11:11" x14ac:dyDescent="0.25">
      <c r="K316" s="248"/>
    </row>
    <row r="317" spans="11:11" x14ac:dyDescent="0.25">
      <c r="K317" s="248"/>
    </row>
    <row r="318" spans="11:11" x14ac:dyDescent="0.25">
      <c r="K318" s="248"/>
    </row>
    <row r="319" spans="11:11" x14ac:dyDescent="0.25">
      <c r="K319" s="248"/>
    </row>
    <row r="320" spans="11:11" x14ac:dyDescent="0.25">
      <c r="K320" s="248"/>
    </row>
    <row r="321" spans="11:11" x14ac:dyDescent="0.25">
      <c r="K321" s="248"/>
    </row>
    <row r="322" spans="11:11" x14ac:dyDescent="0.25">
      <c r="K322" s="248"/>
    </row>
    <row r="323" spans="11:11" x14ac:dyDescent="0.25">
      <c r="K323" s="248"/>
    </row>
  </sheetData>
  <mergeCells count="84">
    <mergeCell ref="E218:F218"/>
    <mergeCell ref="H218:J218"/>
    <mergeCell ref="B219:C219"/>
    <mergeCell ref="E219:F219"/>
    <mergeCell ref="H219:J219"/>
    <mergeCell ref="I7:K7"/>
    <mergeCell ref="J10:K10"/>
    <mergeCell ref="J11:K11"/>
    <mergeCell ref="J12:K12"/>
    <mergeCell ref="I13:K13"/>
    <mergeCell ref="I1:J1"/>
    <mergeCell ref="I3:K3"/>
    <mergeCell ref="I4:K4"/>
    <mergeCell ref="I5:K5"/>
    <mergeCell ref="I6:K6"/>
    <mergeCell ref="J16:K16"/>
    <mergeCell ref="J17:K17"/>
    <mergeCell ref="J18:K18"/>
    <mergeCell ref="C14:F14"/>
    <mergeCell ref="I14:K14"/>
    <mergeCell ref="J15:K15"/>
    <mergeCell ref="C15:H15"/>
    <mergeCell ref="C16:H16"/>
    <mergeCell ref="C17:H17"/>
    <mergeCell ref="C18:H18"/>
    <mergeCell ref="J22:K22"/>
    <mergeCell ref="J23:K23"/>
    <mergeCell ref="C22:I22"/>
    <mergeCell ref="C23:H23"/>
    <mergeCell ref="J19:K19"/>
    <mergeCell ref="J20:K20"/>
    <mergeCell ref="J21:K21"/>
    <mergeCell ref="C20:H20"/>
    <mergeCell ref="C21:I21"/>
    <mergeCell ref="C19:H19"/>
    <mergeCell ref="J24:K24"/>
    <mergeCell ref="J25:K25"/>
    <mergeCell ref="J26:K26"/>
    <mergeCell ref="C26:H26"/>
    <mergeCell ref="C25:H25"/>
    <mergeCell ref="C24:H24"/>
    <mergeCell ref="B28:J28"/>
    <mergeCell ref="B30:B31"/>
    <mergeCell ref="C30:C31"/>
    <mergeCell ref="E30:E31"/>
    <mergeCell ref="F30:F31"/>
    <mergeCell ref="G30:J30"/>
    <mergeCell ref="J29:K29"/>
    <mergeCell ref="K30:K31"/>
    <mergeCell ref="D30:D31"/>
    <mergeCell ref="E221:F221"/>
    <mergeCell ref="H221:J221"/>
    <mergeCell ref="B159:K159"/>
    <mergeCell ref="E220:F220"/>
    <mergeCell ref="H220:J220"/>
    <mergeCell ref="B177:K177"/>
    <mergeCell ref="B170:K170"/>
    <mergeCell ref="B220:C220"/>
    <mergeCell ref="B221:C221"/>
    <mergeCell ref="B216:C216"/>
    <mergeCell ref="E216:F216"/>
    <mergeCell ref="H216:J216"/>
    <mergeCell ref="B217:C217"/>
    <mergeCell ref="E217:F217"/>
    <mergeCell ref="H217:J217"/>
    <mergeCell ref="B218:C218"/>
    <mergeCell ref="B34:K34"/>
    <mergeCell ref="B60:K60"/>
    <mergeCell ref="B126:K126"/>
    <mergeCell ref="B139:K139"/>
    <mergeCell ref="B33:K33"/>
    <mergeCell ref="B222:C222"/>
    <mergeCell ref="E222:F222"/>
    <mergeCell ref="H222:J222"/>
    <mergeCell ref="B223:C223"/>
    <mergeCell ref="E223:F223"/>
    <mergeCell ref="H223:J223"/>
    <mergeCell ref="G140:J140"/>
    <mergeCell ref="K140:K141"/>
    <mergeCell ref="B140:B141"/>
    <mergeCell ref="C140:C141"/>
    <mergeCell ref="D140:D141"/>
    <mergeCell ref="E140:E141"/>
    <mergeCell ref="F140:F141"/>
  </mergeCells>
  <pageMargins left="0.7" right="0.7" top="0.75" bottom="0.75" header="0.3" footer="0.3"/>
  <pageSetup paperSize="9" scale="51" orientation="portrait" r:id="rId1"/>
  <rowBreaks count="3" manualBreakCount="3">
    <brk id="61" max="10" man="1"/>
    <brk id="125" max="16383" man="1"/>
    <brk id="189" max="1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7"/>
  <sheetViews>
    <sheetView view="pageBreakPreview" topLeftCell="A13" zoomScale="90" zoomScaleNormal="100" zoomScaleSheetLayoutView="90" workbookViewId="0">
      <selection activeCell="I11" sqref="I11:L11"/>
    </sheetView>
  </sheetViews>
  <sheetFormatPr defaultRowHeight="15" x14ac:dyDescent="0.25"/>
  <cols>
    <col min="1" max="1" width="4.28515625" customWidth="1"/>
    <col min="2" max="2" width="14.28515625" customWidth="1"/>
    <col min="3" max="3" width="5.5703125" customWidth="1"/>
    <col min="4" max="4" width="4.5703125" customWidth="1"/>
    <col min="5" max="5" width="4.140625" customWidth="1"/>
    <col min="6" max="6" width="5.42578125" customWidth="1"/>
    <col min="7" max="7" width="4.7109375" customWidth="1"/>
    <col min="8" max="8" width="5.7109375" customWidth="1"/>
    <col min="9" max="13" width="10.140625" customWidth="1"/>
    <col min="14" max="14" width="7.28515625" customWidth="1"/>
    <col min="15" max="18" width="6.140625" customWidth="1"/>
    <col min="19" max="19" width="5.85546875" customWidth="1"/>
    <col min="20" max="20" width="4.28515625" customWidth="1"/>
    <col min="21" max="21" width="4.85546875" customWidth="1"/>
    <col min="22" max="22" width="5.140625" customWidth="1"/>
    <col min="23" max="23" width="4.85546875" customWidth="1"/>
    <col min="24" max="24" width="4.42578125" customWidth="1"/>
    <col min="25" max="26" width="4.7109375" customWidth="1"/>
    <col min="27" max="27" width="5" customWidth="1"/>
    <col min="28" max="28" width="5.5703125" customWidth="1"/>
  </cols>
  <sheetData>
    <row r="1" spans="1:28" x14ac:dyDescent="0.25">
      <c r="Q1" s="326" t="s">
        <v>429</v>
      </c>
      <c r="R1" s="326"/>
      <c r="S1" s="326"/>
      <c r="T1" s="326"/>
      <c r="U1" s="326"/>
      <c r="V1" s="326"/>
      <c r="W1" s="326"/>
      <c r="X1" s="326"/>
      <c r="Y1" s="326"/>
      <c r="Z1" s="326"/>
      <c r="AA1" s="326"/>
      <c r="AB1" s="326"/>
    </row>
    <row r="2" spans="1:28" x14ac:dyDescent="0.25">
      <c r="U2" s="331" t="s">
        <v>185</v>
      </c>
      <c r="V2" s="331"/>
      <c r="W2" s="331"/>
      <c r="X2" s="331"/>
      <c r="Y2" s="331"/>
      <c r="Z2" s="331"/>
      <c r="AA2" s="331"/>
      <c r="AB2" s="331"/>
    </row>
    <row r="3" spans="1:28" x14ac:dyDescent="0.25">
      <c r="A3" s="328" t="s">
        <v>165</v>
      </c>
      <c r="B3" s="328"/>
      <c r="C3" s="328"/>
      <c r="D3" s="328"/>
      <c r="E3" s="328"/>
      <c r="F3" s="328"/>
      <c r="G3" s="328"/>
      <c r="H3" s="328"/>
      <c r="I3" s="328"/>
      <c r="J3" s="328"/>
      <c r="K3" s="328"/>
      <c r="L3" s="328"/>
      <c r="M3" s="328"/>
      <c r="N3" s="328"/>
      <c r="O3" s="328"/>
      <c r="P3" s="328"/>
      <c r="Q3" s="328"/>
      <c r="R3" s="328"/>
      <c r="S3" s="328"/>
      <c r="T3" s="328"/>
      <c r="U3" s="328"/>
      <c r="V3" s="328"/>
      <c r="W3" s="328"/>
      <c r="X3" s="328"/>
      <c r="Y3" s="328"/>
      <c r="Z3" s="328"/>
      <c r="AA3" s="328"/>
      <c r="AB3" s="328"/>
    </row>
    <row r="4" spans="1:28" x14ac:dyDescent="0.25">
      <c r="A4" s="330" t="s">
        <v>167</v>
      </c>
      <c r="B4" s="330"/>
      <c r="C4" s="330"/>
      <c r="D4" s="330"/>
      <c r="E4" s="330"/>
      <c r="F4" s="330"/>
      <c r="G4" s="330"/>
      <c r="H4" s="330"/>
      <c r="I4" s="330"/>
      <c r="J4" s="330"/>
      <c r="K4" s="330"/>
      <c r="L4" s="330"/>
      <c r="M4" s="330"/>
      <c r="N4" s="330"/>
      <c r="O4" s="330"/>
      <c r="P4" s="330"/>
      <c r="Q4" s="330"/>
      <c r="R4" s="330"/>
      <c r="S4" s="330"/>
      <c r="T4" s="330"/>
      <c r="U4" s="330"/>
      <c r="V4" s="330"/>
      <c r="W4" s="330"/>
      <c r="X4" s="330"/>
      <c r="Y4" s="330"/>
      <c r="Z4" s="330"/>
      <c r="AA4" s="330"/>
      <c r="AB4" s="330"/>
    </row>
    <row r="5" spans="1:28" x14ac:dyDescent="0.25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329" t="s">
        <v>166</v>
      </c>
      <c r="Z5" s="329"/>
      <c r="AA5" s="329"/>
      <c r="AB5" s="329"/>
    </row>
    <row r="6" spans="1:28" ht="45" customHeight="1" x14ac:dyDescent="0.25">
      <c r="A6" s="327" t="s">
        <v>146</v>
      </c>
      <c r="B6" s="327" t="s">
        <v>168</v>
      </c>
      <c r="C6" s="332" t="s">
        <v>327</v>
      </c>
      <c r="D6" s="327" t="s">
        <v>148</v>
      </c>
      <c r="E6" s="327"/>
      <c r="F6" s="327"/>
      <c r="G6" s="327"/>
      <c r="H6" s="327"/>
      <c r="I6" s="327" t="s">
        <v>155</v>
      </c>
      <c r="J6" s="327"/>
      <c r="K6" s="327"/>
      <c r="L6" s="327"/>
      <c r="M6" s="327"/>
      <c r="N6" s="327" t="s">
        <v>156</v>
      </c>
      <c r="O6" s="327"/>
      <c r="P6" s="327"/>
      <c r="Q6" s="327"/>
      <c r="R6" s="327"/>
      <c r="S6" s="327" t="s">
        <v>157</v>
      </c>
      <c r="T6" s="327"/>
      <c r="U6" s="327"/>
      <c r="V6" s="327"/>
      <c r="W6" s="327"/>
      <c r="X6" s="327" t="s">
        <v>158</v>
      </c>
      <c r="Y6" s="327"/>
      <c r="Z6" s="327"/>
      <c r="AA6" s="327"/>
      <c r="AB6" s="327"/>
    </row>
    <row r="7" spans="1:28" ht="30" customHeight="1" x14ac:dyDescent="0.25">
      <c r="A7" s="327"/>
      <c r="B7" s="327"/>
      <c r="C7" s="333"/>
      <c r="D7" s="327" t="s">
        <v>149</v>
      </c>
      <c r="E7" s="327" t="s">
        <v>150</v>
      </c>
      <c r="F7" s="327"/>
      <c r="G7" s="327"/>
      <c r="H7" s="327"/>
      <c r="I7" s="327" t="s">
        <v>149</v>
      </c>
      <c r="J7" s="327" t="s">
        <v>150</v>
      </c>
      <c r="K7" s="327"/>
      <c r="L7" s="327"/>
      <c r="M7" s="327"/>
      <c r="N7" s="327" t="s">
        <v>149</v>
      </c>
      <c r="O7" s="327" t="s">
        <v>150</v>
      </c>
      <c r="P7" s="327"/>
      <c r="Q7" s="327"/>
      <c r="R7" s="327"/>
      <c r="S7" s="327" t="s">
        <v>149</v>
      </c>
      <c r="T7" s="327" t="s">
        <v>150</v>
      </c>
      <c r="U7" s="327"/>
      <c r="V7" s="327"/>
      <c r="W7" s="327"/>
      <c r="X7" s="327" t="s">
        <v>149</v>
      </c>
      <c r="Y7" s="327" t="s">
        <v>150</v>
      </c>
      <c r="Z7" s="327"/>
      <c r="AA7" s="327"/>
      <c r="AB7" s="327"/>
    </row>
    <row r="8" spans="1:28" x14ac:dyDescent="0.25">
      <c r="A8" s="327"/>
      <c r="B8" s="327"/>
      <c r="C8" s="334"/>
      <c r="D8" s="327"/>
      <c r="E8" s="54" t="s">
        <v>151</v>
      </c>
      <c r="F8" s="54" t="s">
        <v>152</v>
      </c>
      <c r="G8" s="54" t="s">
        <v>153</v>
      </c>
      <c r="H8" s="54" t="s">
        <v>154</v>
      </c>
      <c r="I8" s="327"/>
      <c r="J8" s="54" t="s">
        <v>151</v>
      </c>
      <c r="K8" s="54" t="s">
        <v>152</v>
      </c>
      <c r="L8" s="54" t="s">
        <v>153</v>
      </c>
      <c r="M8" s="54" t="s">
        <v>154</v>
      </c>
      <c r="N8" s="327"/>
      <c r="O8" s="54" t="s">
        <v>151</v>
      </c>
      <c r="P8" s="54" t="s">
        <v>152</v>
      </c>
      <c r="Q8" s="54" t="s">
        <v>153</v>
      </c>
      <c r="R8" s="54" t="s">
        <v>154</v>
      </c>
      <c r="S8" s="327"/>
      <c r="T8" s="54" t="s">
        <v>151</v>
      </c>
      <c r="U8" s="54" t="s">
        <v>152</v>
      </c>
      <c r="V8" s="54" t="s">
        <v>153</v>
      </c>
      <c r="W8" s="54" t="s">
        <v>154</v>
      </c>
      <c r="X8" s="327"/>
      <c r="Y8" s="54" t="s">
        <v>151</v>
      </c>
      <c r="Z8" s="54" t="s">
        <v>152</v>
      </c>
      <c r="AA8" s="54" t="s">
        <v>153</v>
      </c>
      <c r="AB8" s="54" t="s">
        <v>154</v>
      </c>
    </row>
    <row r="9" spans="1:28" x14ac:dyDescent="0.25">
      <c r="A9" s="54">
        <v>1</v>
      </c>
      <c r="B9" s="54">
        <v>2</v>
      </c>
      <c r="C9" s="54">
        <v>3</v>
      </c>
      <c r="D9" s="54">
        <v>4</v>
      </c>
      <c r="E9" s="54">
        <v>5</v>
      </c>
      <c r="F9" s="54">
        <v>6</v>
      </c>
      <c r="G9" s="54">
        <v>7</v>
      </c>
      <c r="H9" s="54">
        <v>8</v>
      </c>
      <c r="I9" s="54">
        <v>9</v>
      </c>
      <c r="J9" s="54">
        <v>10</v>
      </c>
      <c r="K9" s="54">
        <v>11</v>
      </c>
      <c r="L9" s="54">
        <v>12</v>
      </c>
      <c r="M9" s="54">
        <v>13</v>
      </c>
      <c r="N9" s="54">
        <v>14</v>
      </c>
      <c r="O9" s="54">
        <v>15</v>
      </c>
      <c r="P9" s="54">
        <v>16</v>
      </c>
      <c r="Q9" s="54">
        <v>17</v>
      </c>
      <c r="R9" s="54">
        <v>18</v>
      </c>
      <c r="S9" s="54">
        <v>19</v>
      </c>
      <c r="T9" s="54">
        <v>20</v>
      </c>
      <c r="U9" s="54">
        <v>21</v>
      </c>
      <c r="V9" s="54">
        <v>22</v>
      </c>
      <c r="W9" s="54">
        <v>23</v>
      </c>
      <c r="X9" s="54">
        <v>24</v>
      </c>
      <c r="Y9" s="54">
        <v>25</v>
      </c>
      <c r="Z9" s="54">
        <v>26</v>
      </c>
      <c r="AA9" s="54">
        <v>27</v>
      </c>
      <c r="AB9" s="54">
        <v>28</v>
      </c>
    </row>
    <row r="10" spans="1:28" ht="24" x14ac:dyDescent="0.25">
      <c r="A10" s="54">
        <v>1</v>
      </c>
      <c r="B10" s="55" t="s">
        <v>75</v>
      </c>
      <c r="C10" s="54">
        <v>3110</v>
      </c>
      <c r="D10" s="54">
        <v>0</v>
      </c>
      <c r="E10" s="54">
        <v>0</v>
      </c>
      <c r="F10" s="54">
        <v>0</v>
      </c>
      <c r="G10" s="54">
        <v>0</v>
      </c>
      <c r="H10" s="54">
        <v>0</v>
      </c>
      <c r="I10" s="54">
        <v>0</v>
      </c>
      <c r="J10" s="54">
        <v>0</v>
      </c>
      <c r="K10" s="54">
        <v>0</v>
      </c>
      <c r="L10" s="54">
        <v>0</v>
      </c>
      <c r="M10" s="54">
        <v>0</v>
      </c>
      <c r="N10" s="54">
        <f>O10+P10+Q10+R10</f>
        <v>0</v>
      </c>
      <c r="O10" s="54">
        <v>0</v>
      </c>
      <c r="P10" s="54">
        <v>0</v>
      </c>
      <c r="Q10" s="54">
        <v>0</v>
      </c>
      <c r="R10" s="54">
        <v>0</v>
      </c>
      <c r="S10" s="159">
        <v>0</v>
      </c>
      <c r="T10" s="159">
        <v>0</v>
      </c>
      <c r="U10" s="159">
        <v>0</v>
      </c>
      <c r="V10" s="159">
        <v>0</v>
      </c>
      <c r="W10" s="159">
        <v>0</v>
      </c>
      <c r="X10" s="159">
        <v>0</v>
      </c>
      <c r="Y10" s="159">
        <v>0</v>
      </c>
      <c r="Z10" s="159">
        <v>0</v>
      </c>
      <c r="AA10" s="159">
        <v>0</v>
      </c>
      <c r="AB10" s="159">
        <v>0</v>
      </c>
    </row>
    <row r="11" spans="1:28" ht="51.75" customHeight="1" x14ac:dyDescent="0.25">
      <c r="A11" s="54">
        <v>2</v>
      </c>
      <c r="B11" s="55" t="s">
        <v>159</v>
      </c>
      <c r="C11" s="54">
        <v>3120</v>
      </c>
      <c r="D11" s="159">
        <v>0</v>
      </c>
      <c r="E11" s="159">
        <v>0</v>
      </c>
      <c r="F11" s="159">
        <v>0</v>
      </c>
      <c r="G11" s="159">
        <v>0</v>
      </c>
      <c r="H11" s="159">
        <v>0</v>
      </c>
      <c r="I11" s="173">
        <v>2500</v>
      </c>
      <c r="J11" s="173">
        <v>1000</v>
      </c>
      <c r="K11" s="173">
        <v>1000</v>
      </c>
      <c r="L11" s="173">
        <v>500</v>
      </c>
      <c r="M11" s="159">
        <v>0</v>
      </c>
      <c r="N11" s="173">
        <v>0</v>
      </c>
      <c r="O11" s="173">
        <v>0</v>
      </c>
      <c r="P11" s="173">
        <v>0</v>
      </c>
      <c r="Q11" s="173">
        <v>0</v>
      </c>
      <c r="R11" s="173">
        <v>0</v>
      </c>
      <c r="S11" s="159">
        <v>0</v>
      </c>
      <c r="T11" s="159">
        <v>0</v>
      </c>
      <c r="U11" s="159">
        <v>0</v>
      </c>
      <c r="V11" s="159">
        <v>0</v>
      </c>
      <c r="W11" s="159">
        <v>0</v>
      </c>
      <c r="X11" s="159">
        <v>0</v>
      </c>
      <c r="Y11" s="159">
        <v>0</v>
      </c>
      <c r="Z11" s="159">
        <v>0</v>
      </c>
      <c r="AA11" s="159">
        <v>0</v>
      </c>
      <c r="AB11" s="159">
        <v>0</v>
      </c>
    </row>
    <row r="12" spans="1:28" ht="72" customHeight="1" x14ac:dyDescent="0.25">
      <c r="A12" s="54">
        <v>3</v>
      </c>
      <c r="B12" s="55" t="s">
        <v>77</v>
      </c>
      <c r="C12" s="54">
        <v>3130</v>
      </c>
      <c r="D12" s="159">
        <v>0</v>
      </c>
      <c r="E12" s="159">
        <v>0</v>
      </c>
      <c r="F12" s="159">
        <v>0</v>
      </c>
      <c r="G12" s="159">
        <v>0</v>
      </c>
      <c r="H12" s="159">
        <v>0</v>
      </c>
      <c r="I12" s="159">
        <v>0</v>
      </c>
      <c r="J12" s="159">
        <v>0</v>
      </c>
      <c r="K12" s="159">
        <v>0</v>
      </c>
      <c r="L12" s="159">
        <v>0</v>
      </c>
      <c r="M12" s="159">
        <v>0</v>
      </c>
      <c r="N12" s="173">
        <v>0</v>
      </c>
      <c r="O12" s="173">
        <v>0</v>
      </c>
      <c r="P12" s="173">
        <v>0</v>
      </c>
      <c r="Q12" s="173">
        <v>0</v>
      </c>
      <c r="R12" s="173">
        <v>0</v>
      </c>
      <c r="S12" s="159">
        <v>0</v>
      </c>
      <c r="T12" s="159">
        <v>0</v>
      </c>
      <c r="U12" s="159">
        <v>0</v>
      </c>
      <c r="V12" s="159">
        <v>0</v>
      </c>
      <c r="W12" s="159">
        <v>0</v>
      </c>
      <c r="X12" s="159">
        <v>0</v>
      </c>
      <c r="Y12" s="159">
        <v>0</v>
      </c>
      <c r="Z12" s="159">
        <v>0</v>
      </c>
      <c r="AA12" s="159">
        <v>0</v>
      </c>
      <c r="AB12" s="159">
        <v>0</v>
      </c>
    </row>
    <row r="13" spans="1:28" ht="77.25" customHeight="1" x14ac:dyDescent="0.25">
      <c r="A13" s="54">
        <v>4</v>
      </c>
      <c r="B13" s="55" t="s">
        <v>160</v>
      </c>
      <c r="C13" s="54">
        <v>3140</v>
      </c>
      <c r="D13" s="159">
        <v>0</v>
      </c>
      <c r="E13" s="159">
        <v>0</v>
      </c>
      <c r="F13" s="159">
        <v>0</v>
      </c>
      <c r="G13" s="159">
        <v>0</v>
      </c>
      <c r="H13" s="159">
        <v>0</v>
      </c>
      <c r="I13" s="159">
        <v>0</v>
      </c>
      <c r="J13" s="159">
        <v>0</v>
      </c>
      <c r="K13" s="159">
        <v>0</v>
      </c>
      <c r="L13" s="159">
        <v>0</v>
      </c>
      <c r="M13" s="159">
        <v>0</v>
      </c>
      <c r="N13" s="173">
        <f t="shared" ref="N13" si="0">O13+P13+Q13+R13</f>
        <v>0</v>
      </c>
      <c r="O13" s="173">
        <v>0</v>
      </c>
      <c r="P13" s="173">
        <v>0</v>
      </c>
      <c r="Q13" s="173">
        <v>0</v>
      </c>
      <c r="R13" s="173">
        <v>0</v>
      </c>
      <c r="S13" s="159">
        <v>0</v>
      </c>
      <c r="T13" s="159">
        <v>0</v>
      </c>
      <c r="U13" s="159">
        <v>0</v>
      </c>
      <c r="V13" s="159">
        <v>0</v>
      </c>
      <c r="W13" s="159">
        <v>0</v>
      </c>
      <c r="X13" s="159">
        <v>0</v>
      </c>
      <c r="Y13" s="159">
        <v>0</v>
      </c>
      <c r="Z13" s="159">
        <v>0</v>
      </c>
      <c r="AA13" s="159">
        <v>0</v>
      </c>
      <c r="AB13" s="159">
        <v>0</v>
      </c>
    </row>
    <row r="14" spans="1:28" ht="80.25" customHeight="1" x14ac:dyDescent="0.25">
      <c r="A14" s="54">
        <v>5</v>
      </c>
      <c r="B14" s="55" t="s">
        <v>161</v>
      </c>
      <c r="C14" s="54">
        <v>3150</v>
      </c>
      <c r="D14" s="159">
        <v>0</v>
      </c>
      <c r="E14" s="159">
        <v>0</v>
      </c>
      <c r="F14" s="159">
        <v>0</v>
      </c>
      <c r="G14" s="159">
        <v>0</v>
      </c>
      <c r="H14" s="159">
        <v>0</v>
      </c>
      <c r="I14" s="159">
        <v>0</v>
      </c>
      <c r="J14" s="159">
        <v>0</v>
      </c>
      <c r="K14" s="159">
        <v>0</v>
      </c>
      <c r="L14" s="159">
        <v>0</v>
      </c>
      <c r="M14" s="159">
        <v>0</v>
      </c>
      <c r="N14" s="173">
        <v>0</v>
      </c>
      <c r="O14" s="173">
        <v>0</v>
      </c>
      <c r="P14" s="173">
        <v>0</v>
      </c>
      <c r="Q14" s="173">
        <v>0</v>
      </c>
      <c r="R14" s="173">
        <v>0</v>
      </c>
      <c r="S14" s="159">
        <v>0</v>
      </c>
      <c r="T14" s="159">
        <v>0</v>
      </c>
      <c r="U14" s="159">
        <v>0</v>
      </c>
      <c r="V14" s="159">
        <v>0</v>
      </c>
      <c r="W14" s="159">
        <v>0</v>
      </c>
      <c r="X14" s="159">
        <v>0</v>
      </c>
      <c r="Y14" s="159">
        <v>0</v>
      </c>
      <c r="Z14" s="159">
        <v>0</v>
      </c>
      <c r="AA14" s="159">
        <v>0</v>
      </c>
      <c r="AB14" s="159">
        <v>0</v>
      </c>
    </row>
    <row r="15" spans="1:28" ht="24" x14ac:dyDescent="0.25">
      <c r="A15" s="54">
        <v>6</v>
      </c>
      <c r="B15" s="55" t="s">
        <v>80</v>
      </c>
      <c r="C15" s="54">
        <v>3160</v>
      </c>
      <c r="D15" s="159">
        <v>0</v>
      </c>
      <c r="E15" s="159">
        <v>0</v>
      </c>
      <c r="F15" s="159">
        <v>0</v>
      </c>
      <c r="G15" s="159">
        <v>0</v>
      </c>
      <c r="H15" s="159">
        <v>0</v>
      </c>
      <c r="I15" s="159">
        <v>0</v>
      </c>
      <c r="J15" s="159">
        <v>0</v>
      </c>
      <c r="K15" s="159">
        <v>0</v>
      </c>
      <c r="L15" s="159">
        <v>0</v>
      </c>
      <c r="M15" s="159">
        <v>0</v>
      </c>
      <c r="N15" s="173">
        <v>0</v>
      </c>
      <c r="O15" s="173">
        <v>0</v>
      </c>
      <c r="P15" s="173">
        <v>0</v>
      </c>
      <c r="Q15" s="173">
        <v>0</v>
      </c>
      <c r="R15" s="173">
        <v>0</v>
      </c>
      <c r="S15" s="159">
        <v>0</v>
      </c>
      <c r="T15" s="159">
        <v>0</v>
      </c>
      <c r="U15" s="159">
        <v>0</v>
      </c>
      <c r="V15" s="159">
        <v>0</v>
      </c>
      <c r="W15" s="159">
        <v>0</v>
      </c>
      <c r="X15" s="159">
        <v>0</v>
      </c>
      <c r="Y15" s="159">
        <v>0</v>
      </c>
      <c r="Z15" s="159">
        <v>0</v>
      </c>
      <c r="AA15" s="159">
        <v>0</v>
      </c>
      <c r="AB15" s="159">
        <v>0</v>
      </c>
    </row>
    <row r="16" spans="1:28" x14ac:dyDescent="0.25">
      <c r="A16" s="54"/>
      <c r="B16" s="56" t="s">
        <v>158</v>
      </c>
      <c r="C16" s="159"/>
      <c r="D16" s="159">
        <f t="shared" ref="D16:M16" si="1">SUM(D10:D15)</f>
        <v>0</v>
      </c>
      <c r="E16" s="159">
        <f t="shared" si="1"/>
        <v>0</v>
      </c>
      <c r="F16" s="159">
        <f t="shared" si="1"/>
        <v>0</v>
      </c>
      <c r="G16" s="159">
        <f t="shared" si="1"/>
        <v>0</v>
      </c>
      <c r="H16" s="159">
        <f t="shared" si="1"/>
        <v>0</v>
      </c>
      <c r="I16" s="159">
        <f t="shared" si="1"/>
        <v>2500</v>
      </c>
      <c r="J16" s="159">
        <f t="shared" si="1"/>
        <v>1000</v>
      </c>
      <c r="K16" s="159">
        <f t="shared" si="1"/>
        <v>1000</v>
      </c>
      <c r="L16" s="159">
        <f t="shared" si="1"/>
        <v>500</v>
      </c>
      <c r="M16" s="159">
        <f t="shared" si="1"/>
        <v>0</v>
      </c>
      <c r="N16" s="173">
        <f>SUM(N10:N15)</f>
        <v>0</v>
      </c>
      <c r="O16" s="173">
        <f t="shared" ref="O16:AB16" si="2">SUM(O10:O15)</f>
        <v>0</v>
      </c>
      <c r="P16" s="173">
        <f t="shared" si="2"/>
        <v>0</v>
      </c>
      <c r="Q16" s="173">
        <f t="shared" si="2"/>
        <v>0</v>
      </c>
      <c r="R16" s="173">
        <f t="shared" si="2"/>
        <v>0</v>
      </c>
      <c r="S16" s="159">
        <f t="shared" si="2"/>
        <v>0</v>
      </c>
      <c r="T16" s="159">
        <f t="shared" si="2"/>
        <v>0</v>
      </c>
      <c r="U16" s="159">
        <f t="shared" si="2"/>
        <v>0</v>
      </c>
      <c r="V16" s="159">
        <f t="shared" si="2"/>
        <v>0</v>
      </c>
      <c r="W16" s="159">
        <f t="shared" si="2"/>
        <v>0</v>
      </c>
      <c r="X16" s="159">
        <f t="shared" si="2"/>
        <v>0</v>
      </c>
      <c r="Y16" s="159">
        <f t="shared" si="2"/>
        <v>0</v>
      </c>
      <c r="Z16" s="159">
        <f t="shared" si="2"/>
        <v>0</v>
      </c>
      <c r="AA16" s="159">
        <f t="shared" si="2"/>
        <v>0</v>
      </c>
      <c r="AB16" s="159">
        <f t="shared" si="2"/>
        <v>0</v>
      </c>
    </row>
    <row r="17" spans="1:28" x14ac:dyDescent="0.25">
      <c r="A17" s="54"/>
      <c r="B17" s="56" t="s">
        <v>162</v>
      </c>
      <c r="C17" s="56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4"/>
      <c r="W17" s="54"/>
      <c r="X17" s="54"/>
      <c r="Y17" s="54"/>
      <c r="Z17" s="54"/>
      <c r="AA17" s="54"/>
      <c r="AB17" s="54"/>
    </row>
    <row r="18" spans="1:28" x14ac:dyDescent="0.25">
      <c r="A18" s="17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</row>
    <row r="19" spans="1:28" ht="25.5" customHeight="1" x14ac:dyDescent="0.25">
      <c r="A19" s="324" t="s">
        <v>417</v>
      </c>
      <c r="B19" s="324"/>
      <c r="C19" s="324"/>
      <c r="D19" s="324"/>
      <c r="E19" s="324"/>
      <c r="F19" s="324"/>
      <c r="G19" s="324"/>
      <c r="J19" s="3"/>
      <c r="K19" s="325" t="s">
        <v>163</v>
      </c>
      <c r="L19" s="325"/>
      <c r="M19" s="325"/>
      <c r="N19" s="325"/>
      <c r="O19" s="325"/>
      <c r="P19" s="166"/>
      <c r="Q19" s="323" t="s">
        <v>418</v>
      </c>
      <c r="R19" s="323"/>
      <c r="S19" s="323"/>
      <c r="T19" s="323"/>
      <c r="U19" s="323"/>
    </row>
    <row r="20" spans="1:28" x14ac:dyDescent="0.25">
      <c r="A20" s="321" t="s">
        <v>410</v>
      </c>
      <c r="B20" s="321"/>
      <c r="C20" s="321"/>
      <c r="D20" s="321"/>
      <c r="E20" s="321"/>
      <c r="F20" s="321"/>
      <c r="G20" s="321"/>
      <c r="J20" s="3"/>
      <c r="K20" s="321" t="s">
        <v>341</v>
      </c>
      <c r="L20" s="321"/>
      <c r="M20" s="321"/>
      <c r="N20" s="321"/>
      <c r="O20" s="321"/>
      <c r="P20" s="258"/>
      <c r="Q20" s="322" t="s">
        <v>164</v>
      </c>
      <c r="R20" s="322"/>
      <c r="S20" s="322"/>
      <c r="T20" s="322"/>
      <c r="U20" s="322"/>
    </row>
    <row r="21" spans="1:28" ht="25.5" customHeight="1" x14ac:dyDescent="0.25">
      <c r="A21" s="324" t="s">
        <v>411</v>
      </c>
      <c r="B21" s="324"/>
      <c r="C21" s="324"/>
      <c r="D21" s="324"/>
      <c r="E21" s="324"/>
      <c r="F21" s="324"/>
      <c r="G21" s="324"/>
      <c r="J21" s="3"/>
      <c r="K21" s="325" t="s">
        <v>163</v>
      </c>
      <c r="L21" s="325"/>
      <c r="M21" s="325"/>
      <c r="N21" s="325"/>
      <c r="O21" s="325"/>
      <c r="P21" s="166"/>
      <c r="Q21" s="323" t="s">
        <v>412</v>
      </c>
      <c r="R21" s="323"/>
      <c r="S21" s="323"/>
      <c r="T21" s="323"/>
      <c r="U21" s="323"/>
    </row>
    <row r="22" spans="1:28" x14ac:dyDescent="0.25">
      <c r="A22" s="321" t="s">
        <v>410</v>
      </c>
      <c r="B22" s="321"/>
      <c r="C22" s="321"/>
      <c r="D22" s="321"/>
      <c r="E22" s="321"/>
      <c r="F22" s="321"/>
      <c r="G22" s="321"/>
      <c r="J22" s="3"/>
      <c r="K22" s="321" t="s">
        <v>341</v>
      </c>
      <c r="L22" s="321"/>
      <c r="M22" s="321"/>
      <c r="N22" s="321"/>
      <c r="O22" s="321"/>
      <c r="P22" s="258"/>
      <c r="Q22" s="322" t="s">
        <v>164</v>
      </c>
      <c r="R22" s="322"/>
      <c r="S22" s="322"/>
      <c r="T22" s="322"/>
      <c r="U22" s="322"/>
    </row>
    <row r="23" spans="1:28" ht="15" customHeight="1" x14ac:dyDescent="0.25">
      <c r="A23" s="2"/>
      <c r="B23" s="161"/>
      <c r="C23" s="19"/>
      <c r="J23" s="3"/>
      <c r="N23" s="19"/>
      <c r="O23" s="19"/>
      <c r="P23" s="19"/>
      <c r="Q23" s="19"/>
      <c r="R23" s="19"/>
      <c r="S23" s="19"/>
    </row>
    <row r="24" spans="1:28" ht="25.5" customHeight="1" x14ac:dyDescent="0.25">
      <c r="A24" s="324" t="s">
        <v>425</v>
      </c>
      <c r="B24" s="324"/>
      <c r="C24" s="324"/>
      <c r="D24" s="324"/>
      <c r="E24" s="324"/>
      <c r="F24" s="324"/>
      <c r="G24" s="324"/>
      <c r="J24" s="3"/>
      <c r="K24" s="325" t="s">
        <v>163</v>
      </c>
      <c r="L24" s="325"/>
      <c r="M24" s="325"/>
      <c r="N24" s="325"/>
      <c r="O24" s="325"/>
      <c r="P24" s="166"/>
      <c r="Q24" s="323" t="s">
        <v>426</v>
      </c>
      <c r="R24" s="323"/>
      <c r="S24" s="323"/>
      <c r="T24" s="323"/>
      <c r="U24" s="323"/>
    </row>
    <row r="25" spans="1:28" ht="15" customHeight="1" x14ac:dyDescent="0.25">
      <c r="A25" s="321" t="s">
        <v>410</v>
      </c>
      <c r="B25" s="321"/>
      <c r="C25" s="321"/>
      <c r="D25" s="321"/>
      <c r="E25" s="321"/>
      <c r="F25" s="321"/>
      <c r="G25" s="321"/>
      <c r="J25" s="3"/>
      <c r="K25" s="321" t="s">
        <v>341</v>
      </c>
      <c r="L25" s="321"/>
      <c r="M25" s="321"/>
      <c r="N25" s="321"/>
      <c r="O25" s="321"/>
      <c r="P25" s="258"/>
      <c r="Q25" s="322" t="s">
        <v>164</v>
      </c>
      <c r="R25" s="322"/>
      <c r="S25" s="322"/>
      <c r="T25" s="322"/>
      <c r="U25" s="322"/>
    </row>
    <row r="26" spans="1:28" ht="25.5" customHeight="1" x14ac:dyDescent="0.25">
      <c r="A26" s="324" t="s">
        <v>419</v>
      </c>
      <c r="B26" s="324"/>
      <c r="C26" s="324"/>
      <c r="D26" s="324"/>
      <c r="E26" s="324"/>
      <c r="F26" s="324"/>
      <c r="G26" s="324"/>
      <c r="J26" s="3"/>
      <c r="K26" s="325" t="s">
        <v>163</v>
      </c>
      <c r="L26" s="325"/>
      <c r="M26" s="325"/>
      <c r="N26" s="325"/>
      <c r="O26" s="325"/>
      <c r="P26" s="166"/>
      <c r="Q26" s="323" t="s">
        <v>420</v>
      </c>
      <c r="R26" s="323"/>
      <c r="S26" s="323"/>
      <c r="T26" s="323"/>
      <c r="U26" s="323"/>
    </row>
    <row r="27" spans="1:28" ht="15" customHeight="1" x14ac:dyDescent="0.25">
      <c r="A27" s="321" t="s">
        <v>410</v>
      </c>
      <c r="B27" s="321"/>
      <c r="C27" s="321"/>
      <c r="D27" s="321"/>
      <c r="E27" s="321"/>
      <c r="F27" s="321"/>
      <c r="G27" s="321"/>
      <c r="J27" s="3"/>
      <c r="K27" s="321" t="s">
        <v>341</v>
      </c>
      <c r="L27" s="321"/>
      <c r="M27" s="321"/>
      <c r="N27" s="321"/>
      <c r="O27" s="321"/>
      <c r="P27" s="181"/>
      <c r="Q27" s="322" t="s">
        <v>164</v>
      </c>
      <c r="R27" s="322"/>
      <c r="S27" s="322"/>
      <c r="T27" s="322"/>
      <c r="U27" s="322"/>
    </row>
    <row r="28" spans="1:28" x14ac:dyDescent="0.25">
      <c r="A28" s="14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</row>
    <row r="29" spans="1:28" ht="15" customHeight="1" x14ac:dyDescent="0.25">
      <c r="A29" s="14"/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</row>
    <row r="30" spans="1:28" x14ac:dyDescent="0.25">
      <c r="A30" s="14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</row>
    <row r="31" spans="1:28" x14ac:dyDescent="0.25">
      <c r="A31" s="14"/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</row>
    <row r="32" spans="1:28" x14ac:dyDescent="0.25">
      <c r="A32" s="14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</row>
    <row r="33" spans="1:28" x14ac:dyDescent="0.25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</row>
    <row r="34" spans="1:28" x14ac:dyDescent="0.25">
      <c r="A34" s="14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</row>
    <row r="35" spans="1:28" x14ac:dyDescent="0.25">
      <c r="A35" s="14"/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</row>
    <row r="36" spans="1:28" x14ac:dyDescent="0.25">
      <c r="A36" s="14"/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</row>
    <row r="37" spans="1:28" x14ac:dyDescent="0.25">
      <c r="A37" s="14"/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</row>
    <row r="38" spans="1:28" x14ac:dyDescent="0.25">
      <c r="A38" s="14"/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</row>
    <row r="39" spans="1:28" x14ac:dyDescent="0.25">
      <c r="A39" s="14"/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</row>
    <row r="40" spans="1:28" x14ac:dyDescent="0.25">
      <c r="A40" s="14"/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</row>
    <row r="41" spans="1:28" x14ac:dyDescent="0.25">
      <c r="A41" s="14"/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</row>
    <row r="42" spans="1:28" x14ac:dyDescent="0.25">
      <c r="A42" s="14"/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</row>
    <row r="43" spans="1:28" x14ac:dyDescent="0.25">
      <c r="A43" s="14"/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</row>
    <row r="44" spans="1:28" x14ac:dyDescent="0.25">
      <c r="A44" s="14"/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</row>
    <row r="45" spans="1:28" x14ac:dyDescent="0.25">
      <c r="A45" s="14"/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</row>
    <row r="46" spans="1:28" x14ac:dyDescent="0.25">
      <c r="A46" s="14"/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</row>
    <row r="47" spans="1:28" x14ac:dyDescent="0.25">
      <c r="A47" s="14"/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</row>
    <row r="48" spans="1:28" x14ac:dyDescent="0.25">
      <c r="A48" s="14"/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</row>
    <row r="49" spans="1:28" x14ac:dyDescent="0.25">
      <c r="A49" s="14"/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</row>
    <row r="50" spans="1:28" x14ac:dyDescent="0.25">
      <c r="A50" s="14"/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</row>
    <row r="51" spans="1:28" x14ac:dyDescent="0.25">
      <c r="A51" s="14"/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</row>
    <row r="52" spans="1:28" x14ac:dyDescent="0.25">
      <c r="A52" s="14"/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</row>
    <row r="53" spans="1:28" x14ac:dyDescent="0.25">
      <c r="A53" s="14"/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</row>
    <row r="54" spans="1:28" x14ac:dyDescent="0.25">
      <c r="A54" s="14"/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</row>
    <row r="55" spans="1:28" x14ac:dyDescent="0.25">
      <c r="A55" s="14"/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</row>
    <row r="56" spans="1:28" x14ac:dyDescent="0.25">
      <c r="A56" s="14"/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4"/>
    </row>
    <row r="57" spans="1:28" x14ac:dyDescent="0.25">
      <c r="A57" s="14"/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</row>
    <row r="58" spans="1:28" x14ac:dyDescent="0.25">
      <c r="A58" s="14"/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4"/>
      <c r="AB58" s="14"/>
    </row>
    <row r="59" spans="1:28" x14ac:dyDescent="0.25">
      <c r="A59" s="14"/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</row>
    <row r="60" spans="1:28" x14ac:dyDescent="0.25">
      <c r="A60" s="14"/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</row>
    <row r="61" spans="1:28" x14ac:dyDescent="0.25">
      <c r="A61" s="14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</row>
    <row r="62" spans="1:28" x14ac:dyDescent="0.25">
      <c r="A62" s="14"/>
      <c r="B62" s="14"/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  <c r="AA62" s="14"/>
      <c r="AB62" s="14"/>
    </row>
    <row r="63" spans="1:28" x14ac:dyDescent="0.25">
      <c r="A63" s="14"/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  <c r="AA63" s="14"/>
      <c r="AB63" s="14"/>
    </row>
    <row r="64" spans="1:28" x14ac:dyDescent="0.25">
      <c r="A64" s="14"/>
      <c r="B64" s="14"/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  <c r="AA64" s="14"/>
      <c r="AB64" s="14"/>
    </row>
    <row r="65" spans="1:28" x14ac:dyDescent="0.25">
      <c r="A65" s="14"/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  <c r="AA65" s="14"/>
      <c r="AB65" s="14"/>
    </row>
    <row r="66" spans="1:28" x14ac:dyDescent="0.25">
      <c r="A66" s="14"/>
      <c r="B66" s="14"/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  <c r="AA66" s="14"/>
      <c r="AB66" s="14"/>
    </row>
    <row r="67" spans="1:28" x14ac:dyDescent="0.25">
      <c r="A67" s="14"/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  <c r="AA67" s="14"/>
      <c r="AB67" s="14"/>
    </row>
    <row r="68" spans="1:28" x14ac:dyDescent="0.25">
      <c r="A68" s="14"/>
      <c r="B68" s="14"/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  <c r="AA68" s="14"/>
      <c r="AB68" s="14"/>
    </row>
    <row r="69" spans="1:28" x14ac:dyDescent="0.25">
      <c r="A69" s="14"/>
      <c r="B69" s="14"/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  <c r="AA69" s="14"/>
      <c r="AB69" s="14"/>
    </row>
    <row r="70" spans="1:28" x14ac:dyDescent="0.25">
      <c r="A70" s="14"/>
      <c r="B70" s="14"/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  <c r="AA70" s="14"/>
      <c r="AB70" s="14"/>
    </row>
    <row r="71" spans="1:28" x14ac:dyDescent="0.25">
      <c r="A71" s="14"/>
      <c r="B71" s="14"/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  <c r="AA71" s="14"/>
      <c r="AB71" s="14"/>
    </row>
    <row r="72" spans="1:28" x14ac:dyDescent="0.25">
      <c r="A72" s="14"/>
      <c r="B72" s="14"/>
      <c r="C72" s="14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  <c r="AA72" s="14"/>
      <c r="AB72" s="14"/>
    </row>
    <row r="73" spans="1:28" x14ac:dyDescent="0.25">
      <c r="A73" s="14"/>
      <c r="B73" s="14"/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  <c r="AA73" s="14"/>
      <c r="AB73" s="14"/>
    </row>
    <row r="74" spans="1:28" x14ac:dyDescent="0.25">
      <c r="A74" s="14"/>
      <c r="B74" s="14"/>
      <c r="C74" s="14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  <c r="AA74" s="14"/>
      <c r="AB74" s="14"/>
    </row>
    <row r="75" spans="1:28" x14ac:dyDescent="0.25">
      <c r="A75" s="14"/>
      <c r="B75" s="14"/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  <c r="AA75" s="14"/>
      <c r="AB75" s="14"/>
    </row>
    <row r="76" spans="1:28" x14ac:dyDescent="0.25">
      <c r="A76" s="14"/>
      <c r="B76" s="14"/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  <c r="AA76" s="14"/>
      <c r="AB76" s="14"/>
    </row>
    <row r="77" spans="1:28" x14ac:dyDescent="0.25">
      <c r="A77" s="14"/>
      <c r="B77" s="14"/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  <c r="AA77" s="14"/>
      <c r="AB77" s="14"/>
    </row>
    <row r="78" spans="1:28" x14ac:dyDescent="0.25">
      <c r="A78" s="14"/>
      <c r="B78" s="14"/>
      <c r="C78" s="14"/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  <c r="AA78" s="14"/>
      <c r="AB78" s="14"/>
    </row>
    <row r="79" spans="1:28" x14ac:dyDescent="0.25">
      <c r="A79" s="14"/>
      <c r="B79" s="14"/>
      <c r="C79" s="14"/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  <c r="AA79" s="14"/>
      <c r="AB79" s="14"/>
    </row>
    <row r="80" spans="1:28" x14ac:dyDescent="0.25">
      <c r="A80" s="14"/>
      <c r="B80" s="14"/>
      <c r="C80" s="14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  <c r="AA80" s="14"/>
      <c r="AB80" s="14"/>
    </row>
    <row r="81" spans="1:28" x14ac:dyDescent="0.25">
      <c r="A81" s="14"/>
      <c r="B81" s="14"/>
      <c r="C81" s="14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  <c r="AA81" s="14"/>
      <c r="AB81" s="14"/>
    </row>
    <row r="82" spans="1:28" x14ac:dyDescent="0.25">
      <c r="A82" s="14"/>
      <c r="B82" s="14"/>
      <c r="C82" s="14"/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  <c r="AA82" s="14"/>
      <c r="AB82" s="14"/>
    </row>
    <row r="83" spans="1:28" x14ac:dyDescent="0.25">
      <c r="A83" s="14"/>
      <c r="B83" s="14"/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  <c r="Z83" s="14"/>
      <c r="AA83" s="14"/>
      <c r="AB83" s="14"/>
    </row>
    <row r="84" spans="1:28" x14ac:dyDescent="0.25">
      <c r="A84" s="14"/>
      <c r="B84" s="14"/>
      <c r="C84" s="14"/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14"/>
      <c r="AA84" s="14"/>
      <c r="AB84" s="14"/>
    </row>
    <row r="85" spans="1:28" x14ac:dyDescent="0.25">
      <c r="A85" s="14"/>
      <c r="B85" s="14"/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  <c r="AA85" s="14"/>
      <c r="AB85" s="14"/>
    </row>
    <row r="86" spans="1:28" x14ac:dyDescent="0.25">
      <c r="A86" s="14"/>
      <c r="B86" s="14"/>
      <c r="C86" s="14"/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  <c r="AA86" s="14"/>
      <c r="AB86" s="14"/>
    </row>
    <row r="87" spans="1:28" x14ac:dyDescent="0.25">
      <c r="A87" s="14"/>
      <c r="B87" s="14"/>
      <c r="C87" s="14"/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  <c r="AA87" s="14"/>
      <c r="AB87" s="14"/>
    </row>
  </sheetData>
  <mergeCells count="47">
    <mergeCell ref="I6:M6"/>
    <mergeCell ref="J7:M7"/>
    <mergeCell ref="I7:I8"/>
    <mergeCell ref="C6:C8"/>
    <mergeCell ref="D6:H6"/>
    <mergeCell ref="D7:D8"/>
    <mergeCell ref="E7:H7"/>
    <mergeCell ref="Q1:AB1"/>
    <mergeCell ref="B6:B8"/>
    <mergeCell ref="S7:S8"/>
    <mergeCell ref="T7:W7"/>
    <mergeCell ref="A3:AB3"/>
    <mergeCell ref="Y5:AB5"/>
    <mergeCell ref="A4:AB4"/>
    <mergeCell ref="U2:AB2"/>
    <mergeCell ref="X6:AB6"/>
    <mergeCell ref="X7:X8"/>
    <mergeCell ref="Y7:AB7"/>
    <mergeCell ref="N6:R6"/>
    <mergeCell ref="N7:N8"/>
    <mergeCell ref="O7:R7"/>
    <mergeCell ref="S6:W6"/>
    <mergeCell ref="A6:A8"/>
    <mergeCell ref="Q24:U24"/>
    <mergeCell ref="Q25:U25"/>
    <mergeCell ref="A21:G21"/>
    <mergeCell ref="A22:G22"/>
    <mergeCell ref="K21:O21"/>
    <mergeCell ref="K22:O22"/>
    <mergeCell ref="Q21:U21"/>
    <mergeCell ref="Q22:U22"/>
    <mergeCell ref="A27:G27"/>
    <mergeCell ref="K27:O27"/>
    <mergeCell ref="Q27:U27"/>
    <mergeCell ref="Q19:U19"/>
    <mergeCell ref="A20:G20"/>
    <mergeCell ref="K20:O20"/>
    <mergeCell ref="Q20:U20"/>
    <mergeCell ref="A26:G26"/>
    <mergeCell ref="K26:O26"/>
    <mergeCell ref="Q26:U26"/>
    <mergeCell ref="A19:G19"/>
    <mergeCell ref="K19:O19"/>
    <mergeCell ref="A24:G24"/>
    <mergeCell ref="A25:G25"/>
    <mergeCell ref="K24:O24"/>
    <mergeCell ref="K25:O25"/>
  </mergeCells>
  <pageMargins left="0" right="0" top="0" bottom="0" header="0.31496062992125984" footer="0.31496062992125984"/>
  <pageSetup paperSize="9"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8"/>
  <sheetViews>
    <sheetView view="pageBreakPreview" zoomScale="60" zoomScaleNormal="100" workbookViewId="0">
      <selection activeCell="J1" sqref="J1:M1"/>
    </sheetView>
  </sheetViews>
  <sheetFormatPr defaultRowHeight="15" x14ac:dyDescent="0.25"/>
  <cols>
    <col min="1" max="1" width="5.5703125" customWidth="1"/>
    <col min="2" max="2" width="38.28515625" customWidth="1"/>
    <col min="3" max="3" width="10.85546875" customWidth="1"/>
    <col min="4" max="4" width="9.28515625" customWidth="1"/>
    <col min="5" max="5" width="13.28515625" customWidth="1"/>
    <col min="6" max="6" width="13.140625" customWidth="1"/>
    <col min="7" max="7" width="9.140625" customWidth="1"/>
    <col min="8" max="8" width="12" customWidth="1"/>
    <col min="9" max="10" width="7.85546875" customWidth="1"/>
    <col min="11" max="11" width="8.7109375" customWidth="1"/>
    <col min="12" max="12" width="15.42578125" customWidth="1"/>
    <col min="13" max="13" width="13.85546875" customWidth="1"/>
  </cols>
  <sheetData>
    <row r="1" spans="1:28" x14ac:dyDescent="0.25">
      <c r="J1" s="331" t="s">
        <v>428</v>
      </c>
      <c r="K1" s="331"/>
      <c r="L1" s="331"/>
      <c r="M1" s="331"/>
    </row>
    <row r="2" spans="1:28" x14ac:dyDescent="0.25">
      <c r="J2" s="331" t="s">
        <v>186</v>
      </c>
      <c r="K2" s="331"/>
      <c r="L2" s="331"/>
      <c r="M2" s="331"/>
    </row>
    <row r="3" spans="1:28" x14ac:dyDescent="0.25">
      <c r="A3" s="328" t="s">
        <v>182</v>
      </c>
      <c r="B3" s="328"/>
      <c r="C3" s="328"/>
      <c r="D3" s="328"/>
      <c r="E3" s="328"/>
      <c r="F3" s="328"/>
      <c r="G3" s="328"/>
      <c r="H3" s="328"/>
      <c r="I3" s="328"/>
      <c r="J3" s="328"/>
      <c r="K3" s="328"/>
      <c r="L3" s="328"/>
      <c r="M3" s="328"/>
    </row>
    <row r="4" spans="1:28" x14ac:dyDescent="0.25">
      <c r="A4" s="330" t="s">
        <v>184</v>
      </c>
      <c r="B4" s="330"/>
      <c r="C4" s="330"/>
      <c r="D4" s="330"/>
      <c r="E4" s="330"/>
      <c r="F4" s="330"/>
      <c r="G4" s="330"/>
      <c r="H4" s="330"/>
      <c r="I4" s="330"/>
      <c r="J4" s="330"/>
      <c r="K4" s="330"/>
      <c r="L4" s="330"/>
      <c r="M4" s="330"/>
    </row>
    <row r="5" spans="1:28" x14ac:dyDescent="0.25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329" t="s">
        <v>183</v>
      </c>
      <c r="M5" s="329"/>
    </row>
    <row r="6" spans="1:28" ht="87" customHeight="1" x14ac:dyDescent="0.25">
      <c r="A6" s="336" t="s">
        <v>146</v>
      </c>
      <c r="B6" s="336" t="s">
        <v>147</v>
      </c>
      <c r="C6" s="336" t="s">
        <v>169</v>
      </c>
      <c r="D6" s="336" t="s">
        <v>170</v>
      </c>
      <c r="E6" s="336" t="s">
        <v>171</v>
      </c>
      <c r="F6" s="336" t="s">
        <v>172</v>
      </c>
      <c r="G6" s="336" t="s">
        <v>173</v>
      </c>
      <c r="H6" s="336"/>
      <c r="I6" s="336"/>
      <c r="J6" s="336"/>
      <c r="K6" s="336"/>
      <c r="L6" s="336" t="s">
        <v>180</v>
      </c>
      <c r="M6" s="336" t="s">
        <v>181</v>
      </c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4"/>
      <c r="Z6" s="14"/>
      <c r="AA6" s="14"/>
      <c r="AB6" s="14"/>
    </row>
    <row r="7" spans="1:28" x14ac:dyDescent="0.25">
      <c r="A7" s="336"/>
      <c r="B7" s="336"/>
      <c r="C7" s="336"/>
      <c r="D7" s="336"/>
      <c r="E7" s="336"/>
      <c r="F7" s="336"/>
      <c r="G7" s="336" t="s">
        <v>174</v>
      </c>
      <c r="H7" s="336" t="s">
        <v>175</v>
      </c>
      <c r="I7" s="336" t="s">
        <v>176</v>
      </c>
      <c r="J7" s="336"/>
      <c r="K7" s="336"/>
      <c r="L7" s="336"/>
      <c r="M7" s="336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4"/>
      <c r="Z7" s="14"/>
      <c r="AA7" s="14"/>
      <c r="AB7" s="14"/>
    </row>
    <row r="8" spans="1:28" ht="77.25" customHeight="1" x14ac:dyDescent="0.25">
      <c r="A8" s="336"/>
      <c r="B8" s="336"/>
      <c r="C8" s="336"/>
      <c r="D8" s="336"/>
      <c r="E8" s="336"/>
      <c r="F8" s="336"/>
      <c r="G8" s="336"/>
      <c r="H8" s="336"/>
      <c r="I8" s="20" t="s">
        <v>177</v>
      </c>
      <c r="J8" s="20" t="s">
        <v>178</v>
      </c>
      <c r="K8" s="20" t="s">
        <v>179</v>
      </c>
      <c r="L8" s="336"/>
      <c r="M8" s="336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4"/>
      <c r="Z8" s="14"/>
      <c r="AA8" s="14"/>
      <c r="AB8" s="14"/>
    </row>
    <row r="9" spans="1:28" x14ac:dyDescent="0.25">
      <c r="A9" s="15">
        <v>1</v>
      </c>
      <c r="B9" s="15">
        <v>2</v>
      </c>
      <c r="C9" s="15">
        <v>3</v>
      </c>
      <c r="D9" s="15">
        <v>4</v>
      </c>
      <c r="E9" s="15">
        <v>5</v>
      </c>
      <c r="F9" s="15">
        <v>6</v>
      </c>
      <c r="G9" s="15">
        <v>7</v>
      </c>
      <c r="H9" s="15">
        <v>8</v>
      </c>
      <c r="I9" s="15">
        <v>9</v>
      </c>
      <c r="J9" s="15">
        <v>10</v>
      </c>
      <c r="K9" s="15">
        <v>11</v>
      </c>
      <c r="L9" s="15">
        <v>12</v>
      </c>
      <c r="M9" s="15">
        <v>13</v>
      </c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</row>
    <row r="10" spans="1:28" x14ac:dyDescent="0.25">
      <c r="A10" s="15" t="s">
        <v>427</v>
      </c>
      <c r="B10" s="15" t="s">
        <v>427</v>
      </c>
      <c r="C10" s="15" t="s">
        <v>427</v>
      </c>
      <c r="D10" s="15" t="s">
        <v>427</v>
      </c>
      <c r="E10" s="15" t="s">
        <v>427</v>
      </c>
      <c r="F10" s="15" t="s">
        <v>427</v>
      </c>
      <c r="G10" s="15" t="s">
        <v>427</v>
      </c>
      <c r="H10" s="15" t="s">
        <v>427</v>
      </c>
      <c r="I10" s="15" t="s">
        <v>427</v>
      </c>
      <c r="J10" s="15" t="s">
        <v>427</v>
      </c>
      <c r="K10" s="15" t="s">
        <v>427</v>
      </c>
      <c r="L10" s="15" t="s">
        <v>427</v>
      </c>
      <c r="M10" s="15" t="s">
        <v>427</v>
      </c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</row>
    <row r="11" spans="1:28" x14ac:dyDescent="0.25">
      <c r="A11" s="15" t="s">
        <v>427</v>
      </c>
      <c r="B11" s="15" t="s">
        <v>427</v>
      </c>
      <c r="C11" s="15" t="s">
        <v>427</v>
      </c>
      <c r="D11" s="15" t="s">
        <v>427</v>
      </c>
      <c r="E11" s="15" t="s">
        <v>427</v>
      </c>
      <c r="F11" s="15" t="s">
        <v>427</v>
      </c>
      <c r="G11" s="15" t="s">
        <v>427</v>
      </c>
      <c r="H11" s="15" t="s">
        <v>427</v>
      </c>
      <c r="I11" s="15" t="s">
        <v>427</v>
      </c>
      <c r="J11" s="15" t="s">
        <v>427</v>
      </c>
      <c r="K11" s="15" t="s">
        <v>427</v>
      </c>
      <c r="L11" s="15" t="s">
        <v>427</v>
      </c>
      <c r="M11" s="15" t="s">
        <v>427</v>
      </c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</row>
    <row r="12" spans="1:28" x14ac:dyDescent="0.25">
      <c r="A12" s="15" t="s">
        <v>427</v>
      </c>
      <c r="B12" s="15" t="s">
        <v>427</v>
      </c>
      <c r="C12" s="15" t="s">
        <v>427</v>
      </c>
      <c r="D12" s="15" t="s">
        <v>427</v>
      </c>
      <c r="E12" s="15" t="s">
        <v>427</v>
      </c>
      <c r="F12" s="15" t="s">
        <v>427</v>
      </c>
      <c r="G12" s="15" t="s">
        <v>427</v>
      </c>
      <c r="H12" s="15" t="s">
        <v>427</v>
      </c>
      <c r="I12" s="15" t="s">
        <v>427</v>
      </c>
      <c r="J12" s="15" t="s">
        <v>427</v>
      </c>
      <c r="K12" s="15" t="s">
        <v>427</v>
      </c>
      <c r="L12" s="15" t="s">
        <v>427</v>
      </c>
      <c r="M12" s="15" t="s">
        <v>427</v>
      </c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</row>
    <row r="13" spans="1:28" x14ac:dyDescent="0.25">
      <c r="A13" s="15" t="s">
        <v>427</v>
      </c>
      <c r="B13" s="15" t="s">
        <v>427</v>
      </c>
      <c r="C13" s="15" t="s">
        <v>427</v>
      </c>
      <c r="D13" s="15" t="s">
        <v>427</v>
      </c>
      <c r="E13" s="15" t="s">
        <v>427</v>
      </c>
      <c r="F13" s="15" t="s">
        <v>427</v>
      </c>
      <c r="G13" s="15" t="s">
        <v>427</v>
      </c>
      <c r="H13" s="15" t="s">
        <v>427</v>
      </c>
      <c r="I13" s="15" t="s">
        <v>427</v>
      </c>
      <c r="J13" s="15" t="s">
        <v>427</v>
      </c>
      <c r="K13" s="15" t="s">
        <v>427</v>
      </c>
      <c r="L13" s="15" t="s">
        <v>427</v>
      </c>
      <c r="M13" s="15" t="s">
        <v>427</v>
      </c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</row>
    <row r="14" spans="1:28" x14ac:dyDescent="0.25">
      <c r="A14" s="15" t="s">
        <v>427</v>
      </c>
      <c r="B14" s="15" t="s">
        <v>427</v>
      </c>
      <c r="C14" s="15" t="s">
        <v>427</v>
      </c>
      <c r="D14" s="15" t="s">
        <v>427</v>
      </c>
      <c r="E14" s="15" t="s">
        <v>427</v>
      </c>
      <c r="F14" s="15" t="s">
        <v>427</v>
      </c>
      <c r="G14" s="15" t="s">
        <v>427</v>
      </c>
      <c r="H14" s="15" t="s">
        <v>427</v>
      </c>
      <c r="I14" s="15" t="s">
        <v>427</v>
      </c>
      <c r="J14" s="15" t="s">
        <v>427</v>
      </c>
      <c r="K14" s="15" t="s">
        <v>427</v>
      </c>
      <c r="L14" s="15" t="s">
        <v>427</v>
      </c>
      <c r="M14" s="15" t="s">
        <v>427</v>
      </c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</row>
    <row r="15" spans="1:28" x14ac:dyDescent="0.25">
      <c r="A15" s="15" t="s">
        <v>427</v>
      </c>
      <c r="B15" s="15" t="s">
        <v>427</v>
      </c>
      <c r="C15" s="15" t="s">
        <v>427</v>
      </c>
      <c r="D15" s="15" t="s">
        <v>427</v>
      </c>
      <c r="E15" s="15" t="s">
        <v>427</v>
      </c>
      <c r="F15" s="15" t="s">
        <v>427</v>
      </c>
      <c r="G15" s="15" t="s">
        <v>427</v>
      </c>
      <c r="H15" s="15" t="s">
        <v>427</v>
      </c>
      <c r="I15" s="15" t="s">
        <v>427</v>
      </c>
      <c r="J15" s="15" t="s">
        <v>427</v>
      </c>
      <c r="K15" s="15" t="s">
        <v>427</v>
      </c>
      <c r="L15" s="15" t="s">
        <v>427</v>
      </c>
      <c r="M15" s="15" t="s">
        <v>427</v>
      </c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</row>
    <row r="16" spans="1:28" x14ac:dyDescent="0.25">
      <c r="A16" s="15" t="s">
        <v>427</v>
      </c>
      <c r="B16" s="15" t="s">
        <v>427</v>
      </c>
      <c r="C16" s="15" t="s">
        <v>427</v>
      </c>
      <c r="D16" s="15" t="s">
        <v>427</v>
      </c>
      <c r="E16" s="15" t="s">
        <v>427</v>
      </c>
      <c r="F16" s="15" t="s">
        <v>427</v>
      </c>
      <c r="G16" s="15" t="s">
        <v>427</v>
      </c>
      <c r="H16" s="15" t="s">
        <v>427</v>
      </c>
      <c r="I16" s="15" t="s">
        <v>427</v>
      </c>
      <c r="J16" s="15" t="s">
        <v>427</v>
      </c>
      <c r="K16" s="15" t="s">
        <v>427</v>
      </c>
      <c r="L16" s="15" t="s">
        <v>427</v>
      </c>
      <c r="M16" s="15" t="s">
        <v>427</v>
      </c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</row>
    <row r="17" spans="1:28" x14ac:dyDescent="0.25">
      <c r="A17" s="15" t="s">
        <v>427</v>
      </c>
      <c r="B17" s="15" t="s">
        <v>427</v>
      </c>
      <c r="C17" s="15" t="s">
        <v>427</v>
      </c>
      <c r="D17" s="15" t="s">
        <v>427</v>
      </c>
      <c r="E17" s="15" t="s">
        <v>427</v>
      </c>
      <c r="F17" s="15" t="s">
        <v>427</v>
      </c>
      <c r="G17" s="15" t="s">
        <v>427</v>
      </c>
      <c r="H17" s="15" t="s">
        <v>427</v>
      </c>
      <c r="I17" s="15" t="s">
        <v>427</v>
      </c>
      <c r="J17" s="15" t="s">
        <v>427</v>
      </c>
      <c r="K17" s="15" t="s">
        <v>427</v>
      </c>
      <c r="L17" s="15" t="s">
        <v>427</v>
      </c>
      <c r="M17" s="15" t="s">
        <v>427</v>
      </c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</row>
    <row r="18" spans="1:28" x14ac:dyDescent="0.25">
      <c r="A18" s="15" t="s">
        <v>427</v>
      </c>
      <c r="B18" s="15" t="s">
        <v>427</v>
      </c>
      <c r="C18" s="15" t="s">
        <v>427</v>
      </c>
      <c r="D18" s="15" t="s">
        <v>427</v>
      </c>
      <c r="E18" s="15" t="s">
        <v>427</v>
      </c>
      <c r="F18" s="15" t="s">
        <v>427</v>
      </c>
      <c r="G18" s="15" t="s">
        <v>427</v>
      </c>
      <c r="H18" s="15" t="s">
        <v>427</v>
      </c>
      <c r="I18" s="15" t="s">
        <v>427</v>
      </c>
      <c r="J18" s="15" t="s">
        <v>427</v>
      </c>
      <c r="K18" s="15" t="s">
        <v>427</v>
      </c>
      <c r="L18" s="15" t="s">
        <v>427</v>
      </c>
      <c r="M18" s="15" t="s">
        <v>427</v>
      </c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</row>
    <row r="19" spans="1:28" x14ac:dyDescent="0.25">
      <c r="A19" s="14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</row>
    <row r="20" spans="1:28" ht="25.5" customHeight="1" x14ac:dyDescent="0.25">
      <c r="A20" s="324" t="s">
        <v>417</v>
      </c>
      <c r="B20" s="324"/>
      <c r="C20" s="5"/>
      <c r="D20" s="325" t="s">
        <v>163</v>
      </c>
      <c r="E20" s="325"/>
      <c r="F20" s="166"/>
      <c r="G20" s="335" t="s">
        <v>418</v>
      </c>
      <c r="H20" s="335"/>
      <c r="I20" s="335"/>
      <c r="J20" s="3"/>
    </row>
    <row r="21" spans="1:28" x14ac:dyDescent="0.25">
      <c r="A21" s="321" t="s">
        <v>410</v>
      </c>
      <c r="B21" s="321"/>
      <c r="C21" s="180"/>
      <c r="D21" s="321" t="s">
        <v>341</v>
      </c>
      <c r="E21" s="321"/>
      <c r="F21" s="181"/>
      <c r="G21" s="322" t="s">
        <v>164</v>
      </c>
      <c r="H21" s="322"/>
      <c r="I21" s="322"/>
      <c r="J21" s="3"/>
    </row>
    <row r="22" spans="1:28" ht="25.5" customHeight="1" x14ac:dyDescent="0.25">
      <c r="A22" s="324" t="s">
        <v>411</v>
      </c>
      <c r="B22" s="324"/>
      <c r="C22" s="5"/>
      <c r="D22" s="325" t="s">
        <v>163</v>
      </c>
      <c r="E22" s="325"/>
      <c r="F22" s="166"/>
      <c r="G22" s="335" t="s">
        <v>412</v>
      </c>
      <c r="H22" s="335"/>
      <c r="I22" s="335"/>
      <c r="J22" s="3"/>
    </row>
    <row r="23" spans="1:28" x14ac:dyDescent="0.25">
      <c r="A23" s="321" t="s">
        <v>410</v>
      </c>
      <c r="B23" s="321"/>
      <c r="C23" s="170"/>
      <c r="D23" s="321" t="s">
        <v>341</v>
      </c>
      <c r="E23" s="321"/>
      <c r="F23" s="171"/>
      <c r="G23" s="322" t="s">
        <v>164</v>
      </c>
      <c r="H23" s="322"/>
      <c r="I23" s="322"/>
      <c r="J23" s="3"/>
    </row>
    <row r="24" spans="1:28" x14ac:dyDescent="0.25">
      <c r="A24" s="2"/>
      <c r="B24" s="161"/>
      <c r="C24" s="19"/>
      <c r="D24" s="19"/>
      <c r="E24" s="19"/>
      <c r="F24" s="19"/>
      <c r="G24" s="19"/>
      <c r="H24" s="19"/>
      <c r="I24" s="19"/>
      <c r="J24" s="3"/>
    </row>
    <row r="25" spans="1:28" ht="25.5" customHeight="1" x14ac:dyDescent="0.25">
      <c r="A25" s="324" t="s">
        <v>425</v>
      </c>
      <c r="B25" s="324"/>
      <c r="C25" s="5"/>
      <c r="D25" s="325" t="s">
        <v>163</v>
      </c>
      <c r="E25" s="325"/>
      <c r="F25" s="166"/>
      <c r="G25" s="335" t="s">
        <v>426</v>
      </c>
      <c r="H25" s="335"/>
      <c r="I25" s="335"/>
      <c r="J25" s="3"/>
    </row>
    <row r="26" spans="1:28" x14ac:dyDescent="0.25">
      <c r="A26" s="321" t="s">
        <v>410</v>
      </c>
      <c r="B26" s="321"/>
      <c r="C26" s="170"/>
      <c r="D26" s="321" t="s">
        <v>341</v>
      </c>
      <c r="E26" s="321"/>
      <c r="F26" s="171"/>
      <c r="G26" s="322" t="s">
        <v>164</v>
      </c>
      <c r="H26" s="322"/>
      <c r="I26" s="322"/>
      <c r="J26" s="3"/>
    </row>
    <row r="27" spans="1:28" ht="25.5" customHeight="1" x14ac:dyDescent="0.25">
      <c r="A27" s="324" t="s">
        <v>419</v>
      </c>
      <c r="B27" s="324"/>
      <c r="C27" s="5"/>
      <c r="D27" s="325" t="s">
        <v>163</v>
      </c>
      <c r="E27" s="325"/>
      <c r="F27" s="166"/>
      <c r="G27" s="335" t="s">
        <v>420</v>
      </c>
      <c r="H27" s="335"/>
      <c r="I27" s="335"/>
      <c r="J27" s="3"/>
    </row>
    <row r="28" spans="1:28" x14ac:dyDescent="0.25">
      <c r="A28" s="321" t="s">
        <v>410</v>
      </c>
      <c r="B28" s="321"/>
      <c r="C28" s="180"/>
      <c r="D28" s="321" t="s">
        <v>341</v>
      </c>
      <c r="E28" s="321"/>
      <c r="F28" s="181"/>
      <c r="G28" s="322" t="s">
        <v>164</v>
      </c>
      <c r="H28" s="322"/>
      <c r="I28" s="322"/>
      <c r="J28" s="3"/>
    </row>
    <row r="29" spans="1:28" x14ac:dyDescent="0.25">
      <c r="A29" s="14"/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</row>
    <row r="30" spans="1:28" x14ac:dyDescent="0.25">
      <c r="A30" s="14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</row>
    <row r="31" spans="1:28" x14ac:dyDescent="0.25">
      <c r="A31" s="14"/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</row>
    <row r="32" spans="1:28" x14ac:dyDescent="0.25">
      <c r="A32" s="14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</row>
    <row r="33" spans="1:28" x14ac:dyDescent="0.25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</row>
    <row r="34" spans="1:28" x14ac:dyDescent="0.25">
      <c r="A34" s="14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</row>
    <row r="35" spans="1:28" x14ac:dyDescent="0.25">
      <c r="A35" s="14"/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</row>
    <row r="36" spans="1:28" x14ac:dyDescent="0.25">
      <c r="A36" s="14"/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</row>
    <row r="37" spans="1:28" x14ac:dyDescent="0.25">
      <c r="A37" s="14"/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</row>
    <row r="38" spans="1:28" x14ac:dyDescent="0.25">
      <c r="A38" s="14"/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</row>
    <row r="39" spans="1:28" x14ac:dyDescent="0.25">
      <c r="A39" s="14"/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</row>
    <row r="40" spans="1:28" x14ac:dyDescent="0.25">
      <c r="A40" s="14"/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</row>
    <row r="41" spans="1:28" x14ac:dyDescent="0.25">
      <c r="A41" s="14"/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</row>
    <row r="42" spans="1:28" x14ac:dyDescent="0.25">
      <c r="A42" s="14"/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</row>
    <row r="43" spans="1:28" x14ac:dyDescent="0.25">
      <c r="A43" s="14"/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</row>
    <row r="44" spans="1:28" x14ac:dyDescent="0.25">
      <c r="A44" s="14"/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</row>
    <row r="45" spans="1:28" x14ac:dyDescent="0.25">
      <c r="A45" s="14"/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</row>
    <row r="46" spans="1:28" x14ac:dyDescent="0.25">
      <c r="A46" s="14"/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</row>
    <row r="47" spans="1:28" x14ac:dyDescent="0.25">
      <c r="A47" s="14"/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</row>
    <row r="48" spans="1:28" x14ac:dyDescent="0.25">
      <c r="A48" s="14"/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</row>
    <row r="49" spans="1:28" x14ac:dyDescent="0.25">
      <c r="A49" s="14"/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</row>
    <row r="50" spans="1:28" x14ac:dyDescent="0.25">
      <c r="A50" s="14"/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</row>
    <row r="51" spans="1:28" x14ac:dyDescent="0.25">
      <c r="A51" s="14"/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</row>
    <row r="52" spans="1:28" x14ac:dyDescent="0.25">
      <c r="A52" s="14"/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</row>
    <row r="53" spans="1:28" x14ac:dyDescent="0.25">
      <c r="A53" s="14"/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</row>
    <row r="54" spans="1:28" x14ac:dyDescent="0.25">
      <c r="A54" s="14"/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</row>
    <row r="55" spans="1:28" x14ac:dyDescent="0.25">
      <c r="A55" s="14"/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</row>
    <row r="56" spans="1:28" x14ac:dyDescent="0.25">
      <c r="A56" s="14"/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4"/>
    </row>
    <row r="57" spans="1:28" x14ac:dyDescent="0.25">
      <c r="A57" s="14"/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</row>
    <row r="58" spans="1:28" x14ac:dyDescent="0.25">
      <c r="A58" s="14"/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4"/>
      <c r="AB58" s="14"/>
    </row>
  </sheetData>
  <mergeCells count="41">
    <mergeCell ref="L6:L8"/>
    <mergeCell ref="J1:M1"/>
    <mergeCell ref="J2:M2"/>
    <mergeCell ref="M6:M8"/>
    <mergeCell ref="A3:M3"/>
    <mergeCell ref="L5:M5"/>
    <mergeCell ref="A4:M4"/>
    <mergeCell ref="A6:A8"/>
    <mergeCell ref="B6:B8"/>
    <mergeCell ref="C6:C8"/>
    <mergeCell ref="D6:D8"/>
    <mergeCell ref="G6:K6"/>
    <mergeCell ref="G7:G8"/>
    <mergeCell ref="H7:H8"/>
    <mergeCell ref="I7:K7"/>
    <mergeCell ref="A26:B26"/>
    <mergeCell ref="D26:E26"/>
    <mergeCell ref="G26:I26"/>
    <mergeCell ref="A23:B23"/>
    <mergeCell ref="D23:E23"/>
    <mergeCell ref="G23:I23"/>
    <mergeCell ref="A25:B25"/>
    <mergeCell ref="D25:E25"/>
    <mergeCell ref="G25:I25"/>
    <mergeCell ref="G22:I22"/>
    <mergeCell ref="E6:E8"/>
    <mergeCell ref="A22:B22"/>
    <mergeCell ref="D22:E22"/>
    <mergeCell ref="F6:F8"/>
    <mergeCell ref="A20:B20"/>
    <mergeCell ref="D20:E20"/>
    <mergeCell ref="G20:I20"/>
    <mergeCell ref="A21:B21"/>
    <mergeCell ref="D21:E21"/>
    <mergeCell ref="G21:I21"/>
    <mergeCell ref="A27:B27"/>
    <mergeCell ref="D27:E27"/>
    <mergeCell ref="G27:I27"/>
    <mergeCell ref="A28:B28"/>
    <mergeCell ref="D28:E28"/>
    <mergeCell ref="G28:I28"/>
  </mergeCells>
  <pageMargins left="0" right="0" top="0" bottom="0" header="0.31496062992125984" footer="0.31496062992125984"/>
  <pageSetup paperSize="9" scale="8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92"/>
  <sheetViews>
    <sheetView view="pageBreakPreview" topLeftCell="A7" zoomScaleNormal="100" zoomScaleSheetLayoutView="100" workbookViewId="0">
      <selection activeCell="B12" sqref="B12:B19"/>
    </sheetView>
  </sheetViews>
  <sheetFormatPr defaultRowHeight="15" x14ac:dyDescent="0.25"/>
  <cols>
    <col min="1" max="1" width="17.42578125" customWidth="1"/>
    <col min="2" max="2" width="8.42578125" customWidth="1"/>
    <col min="3" max="3" width="11.5703125" customWidth="1"/>
    <col min="4" max="4" width="9.5703125" customWidth="1"/>
    <col min="5" max="6" width="9.42578125" customWidth="1"/>
    <col min="7" max="7" width="9.5703125" customWidth="1"/>
    <col min="8" max="8" width="9.140625" customWidth="1"/>
    <col min="9" max="9" width="11.7109375" customWidth="1"/>
    <col min="10" max="10" width="12.28515625" customWidth="1"/>
    <col min="11" max="11" width="8.85546875" customWidth="1"/>
    <col min="12" max="12" width="11.42578125" customWidth="1"/>
    <col min="13" max="13" width="12" customWidth="1"/>
  </cols>
  <sheetData>
    <row r="1" spans="1:23" x14ac:dyDescent="0.25">
      <c r="A1" s="21"/>
      <c r="B1" s="21"/>
      <c r="C1" s="21"/>
      <c r="D1" s="21"/>
      <c r="E1" s="21"/>
      <c r="F1" s="21"/>
      <c r="G1" s="21"/>
      <c r="H1" s="21"/>
      <c r="I1" s="21"/>
      <c r="J1" s="337" t="s">
        <v>430</v>
      </c>
      <c r="K1" s="337"/>
      <c r="L1" s="337"/>
      <c r="M1" s="337"/>
    </row>
    <row r="2" spans="1:23" x14ac:dyDescent="0.25">
      <c r="A2" s="21"/>
      <c r="B2" s="21"/>
      <c r="C2" s="21"/>
      <c r="D2" s="21"/>
      <c r="E2" s="21"/>
      <c r="F2" s="21"/>
      <c r="G2" s="21"/>
      <c r="H2" s="21"/>
      <c r="I2" s="21"/>
      <c r="J2" s="337" t="s">
        <v>200</v>
      </c>
      <c r="K2" s="337"/>
      <c r="L2" s="337"/>
      <c r="M2" s="337"/>
    </row>
    <row r="3" spans="1:23" ht="15.75" x14ac:dyDescent="0.25">
      <c r="A3" s="338" t="s">
        <v>198</v>
      </c>
      <c r="B3" s="338"/>
      <c r="C3" s="338"/>
      <c r="D3" s="338"/>
      <c r="E3" s="338"/>
      <c r="F3" s="338"/>
      <c r="G3" s="338"/>
      <c r="H3" s="338"/>
      <c r="I3" s="338"/>
      <c r="J3" s="338"/>
      <c r="K3" s="338"/>
      <c r="L3" s="338"/>
      <c r="M3" s="338"/>
    </row>
    <row r="4" spans="1:23" x14ac:dyDescent="0.25">
      <c r="A4" s="21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</row>
    <row r="5" spans="1:23" x14ac:dyDescent="0.25">
      <c r="A5" s="21"/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2" t="s">
        <v>199</v>
      </c>
    </row>
    <row r="6" spans="1:23" ht="40.5" customHeight="1" x14ac:dyDescent="0.25">
      <c r="A6" s="336" t="s">
        <v>201</v>
      </c>
      <c r="B6" s="336" t="s">
        <v>187</v>
      </c>
      <c r="C6" s="336"/>
      <c r="D6" s="336"/>
      <c r="E6" s="336" t="s">
        <v>190</v>
      </c>
      <c r="F6" s="336" t="s">
        <v>191</v>
      </c>
      <c r="G6" s="336"/>
      <c r="H6" s="336"/>
      <c r="I6" s="336"/>
      <c r="J6" s="336"/>
      <c r="K6" s="336" t="s">
        <v>197</v>
      </c>
      <c r="L6" s="336"/>
      <c r="M6" s="336"/>
      <c r="N6" s="14"/>
      <c r="O6" s="14"/>
      <c r="P6" s="14"/>
      <c r="Q6" s="14"/>
      <c r="R6" s="14"/>
      <c r="S6" s="14"/>
      <c r="T6" s="14"/>
      <c r="U6" s="14"/>
      <c r="V6" s="14"/>
      <c r="W6" s="14"/>
    </row>
    <row r="7" spans="1:23" x14ac:dyDescent="0.25">
      <c r="A7" s="336"/>
      <c r="B7" s="336" t="s">
        <v>158</v>
      </c>
      <c r="C7" s="336" t="s">
        <v>176</v>
      </c>
      <c r="D7" s="336"/>
      <c r="E7" s="336"/>
      <c r="F7" s="336" t="s">
        <v>192</v>
      </c>
      <c r="G7" s="336" t="s">
        <v>193</v>
      </c>
      <c r="H7" s="336" t="s">
        <v>194</v>
      </c>
      <c r="I7" s="336" t="s">
        <v>195</v>
      </c>
      <c r="J7" s="336" t="s">
        <v>196</v>
      </c>
      <c r="K7" s="336" t="s">
        <v>158</v>
      </c>
      <c r="L7" s="336" t="s">
        <v>176</v>
      </c>
      <c r="M7" s="336"/>
      <c r="N7" s="14"/>
      <c r="O7" s="14"/>
      <c r="P7" s="14"/>
      <c r="Q7" s="14"/>
      <c r="R7" s="14"/>
      <c r="S7" s="14"/>
      <c r="T7" s="14"/>
      <c r="U7" s="14"/>
      <c r="V7" s="14"/>
      <c r="W7" s="14"/>
    </row>
    <row r="8" spans="1:23" ht="38.25" x14ac:dyDescent="0.25">
      <c r="A8" s="336"/>
      <c r="B8" s="336"/>
      <c r="C8" s="20" t="s">
        <v>188</v>
      </c>
      <c r="D8" s="20" t="s">
        <v>189</v>
      </c>
      <c r="E8" s="336"/>
      <c r="F8" s="336"/>
      <c r="G8" s="336"/>
      <c r="H8" s="336"/>
      <c r="I8" s="336"/>
      <c r="J8" s="336"/>
      <c r="K8" s="336"/>
      <c r="L8" s="20" t="s">
        <v>188</v>
      </c>
      <c r="M8" s="20" t="s">
        <v>189</v>
      </c>
      <c r="N8" s="14"/>
      <c r="O8" s="14"/>
      <c r="P8" s="14"/>
      <c r="Q8" s="14"/>
      <c r="R8" s="14"/>
      <c r="S8" s="14"/>
      <c r="T8" s="14"/>
      <c r="U8" s="14"/>
      <c r="V8" s="14"/>
      <c r="W8" s="14"/>
    </row>
    <row r="9" spans="1:23" x14ac:dyDescent="0.25">
      <c r="A9" s="20">
        <v>1</v>
      </c>
      <c r="B9" s="20">
        <v>2</v>
      </c>
      <c r="C9" s="20">
        <v>3</v>
      </c>
      <c r="D9" s="20">
        <v>4</v>
      </c>
      <c r="E9" s="20">
        <v>5</v>
      </c>
      <c r="F9" s="20">
        <v>6</v>
      </c>
      <c r="G9" s="20">
        <v>7</v>
      </c>
      <c r="H9" s="20">
        <v>8</v>
      </c>
      <c r="I9" s="20">
        <v>9</v>
      </c>
      <c r="J9" s="20">
        <v>10</v>
      </c>
      <c r="K9" s="20">
        <v>11</v>
      </c>
      <c r="L9" s="20">
        <v>12</v>
      </c>
      <c r="M9" s="20">
        <v>13</v>
      </c>
      <c r="N9" s="14"/>
      <c r="O9" s="14"/>
      <c r="P9" s="14"/>
      <c r="Q9" s="14"/>
      <c r="R9" s="14"/>
      <c r="S9" s="14"/>
      <c r="T9" s="14"/>
      <c r="U9" s="14"/>
      <c r="V9" s="14"/>
      <c r="W9" s="14"/>
    </row>
    <row r="10" spans="1:23" ht="51" x14ac:dyDescent="0.25">
      <c r="A10" s="23" t="s">
        <v>202</v>
      </c>
      <c r="B10" s="20" t="s">
        <v>427</v>
      </c>
      <c r="C10" s="259" t="s">
        <v>427</v>
      </c>
      <c r="D10" s="259" t="s">
        <v>427</v>
      </c>
      <c r="E10" s="259" t="s">
        <v>427</v>
      </c>
      <c r="F10" s="259" t="s">
        <v>427</v>
      </c>
      <c r="G10" s="259" t="s">
        <v>427</v>
      </c>
      <c r="H10" s="259" t="s">
        <v>427</v>
      </c>
      <c r="I10" s="259" t="s">
        <v>427</v>
      </c>
      <c r="J10" s="259" t="s">
        <v>427</v>
      </c>
      <c r="K10" s="259" t="s">
        <v>427</v>
      </c>
      <c r="L10" s="259" t="s">
        <v>427</v>
      </c>
      <c r="M10" s="259" t="s">
        <v>427</v>
      </c>
      <c r="N10" s="14"/>
      <c r="O10" s="14"/>
      <c r="P10" s="14"/>
      <c r="Q10" s="14"/>
      <c r="R10" s="14"/>
      <c r="S10" s="14"/>
      <c r="T10" s="14"/>
      <c r="U10" s="14"/>
      <c r="V10" s="14"/>
      <c r="W10" s="14"/>
    </row>
    <row r="11" spans="1:23" x14ac:dyDescent="0.25">
      <c r="A11" s="23"/>
      <c r="B11" s="20" t="s">
        <v>427</v>
      </c>
      <c r="C11" s="259" t="s">
        <v>427</v>
      </c>
      <c r="D11" s="259" t="s">
        <v>427</v>
      </c>
      <c r="E11" s="259" t="s">
        <v>427</v>
      </c>
      <c r="F11" s="259" t="s">
        <v>427</v>
      </c>
      <c r="G11" s="259" t="s">
        <v>427</v>
      </c>
      <c r="H11" s="259" t="s">
        <v>427</v>
      </c>
      <c r="I11" s="259" t="s">
        <v>427</v>
      </c>
      <c r="J11" s="259" t="s">
        <v>427</v>
      </c>
      <c r="K11" s="259" t="s">
        <v>427</v>
      </c>
      <c r="L11" s="259" t="s">
        <v>427</v>
      </c>
      <c r="M11" s="259" t="s">
        <v>427</v>
      </c>
      <c r="N11" s="14"/>
      <c r="O11" s="14"/>
      <c r="P11" s="14"/>
      <c r="Q11" s="14"/>
      <c r="R11" s="14"/>
      <c r="S11" s="14"/>
      <c r="T11" s="14"/>
      <c r="U11" s="14"/>
      <c r="V11" s="14"/>
      <c r="W11" s="14"/>
    </row>
    <row r="12" spans="1:23" x14ac:dyDescent="0.25">
      <c r="A12" s="23"/>
      <c r="B12" s="259" t="s">
        <v>427</v>
      </c>
      <c r="C12" s="259" t="s">
        <v>427</v>
      </c>
      <c r="D12" s="259" t="s">
        <v>427</v>
      </c>
      <c r="E12" s="259" t="s">
        <v>427</v>
      </c>
      <c r="F12" s="259" t="s">
        <v>427</v>
      </c>
      <c r="G12" s="259" t="s">
        <v>427</v>
      </c>
      <c r="H12" s="259" t="s">
        <v>427</v>
      </c>
      <c r="I12" s="259" t="s">
        <v>427</v>
      </c>
      <c r="J12" s="259" t="s">
        <v>427</v>
      </c>
      <c r="K12" s="259" t="s">
        <v>427</v>
      </c>
      <c r="L12" s="259" t="s">
        <v>427</v>
      </c>
      <c r="M12" s="259" t="s">
        <v>427</v>
      </c>
      <c r="N12" s="14"/>
      <c r="O12" s="14"/>
      <c r="P12" s="14"/>
      <c r="Q12" s="14"/>
      <c r="R12" s="14"/>
      <c r="S12" s="14"/>
      <c r="T12" s="14"/>
      <c r="U12" s="14"/>
      <c r="V12" s="14"/>
      <c r="W12" s="14"/>
    </row>
    <row r="13" spans="1:23" ht="51" x14ac:dyDescent="0.25">
      <c r="A13" s="23" t="s">
        <v>203</v>
      </c>
      <c r="B13" s="259" t="s">
        <v>427</v>
      </c>
      <c r="C13" s="259" t="s">
        <v>427</v>
      </c>
      <c r="D13" s="259" t="s">
        <v>427</v>
      </c>
      <c r="E13" s="259" t="s">
        <v>427</v>
      </c>
      <c r="F13" s="259" t="s">
        <v>427</v>
      </c>
      <c r="G13" s="259" t="s">
        <v>427</v>
      </c>
      <c r="H13" s="259" t="s">
        <v>427</v>
      </c>
      <c r="I13" s="259" t="s">
        <v>427</v>
      </c>
      <c r="J13" s="259" t="s">
        <v>427</v>
      </c>
      <c r="K13" s="259" t="s">
        <v>427</v>
      </c>
      <c r="L13" s="259" t="s">
        <v>427</v>
      </c>
      <c r="M13" s="259" t="s">
        <v>427</v>
      </c>
      <c r="N13" s="14"/>
      <c r="O13" s="14"/>
      <c r="P13" s="14"/>
      <c r="Q13" s="14"/>
      <c r="R13" s="14"/>
      <c r="S13" s="14"/>
      <c r="T13" s="14"/>
      <c r="U13" s="14"/>
      <c r="V13" s="14"/>
      <c r="W13" s="14"/>
    </row>
    <row r="14" spans="1:23" x14ac:dyDescent="0.25">
      <c r="A14" s="23"/>
      <c r="B14" s="259" t="s">
        <v>427</v>
      </c>
      <c r="C14" s="259" t="s">
        <v>427</v>
      </c>
      <c r="D14" s="259" t="s">
        <v>427</v>
      </c>
      <c r="E14" s="259" t="s">
        <v>427</v>
      </c>
      <c r="F14" s="259" t="s">
        <v>427</v>
      </c>
      <c r="G14" s="259" t="s">
        <v>427</v>
      </c>
      <c r="H14" s="259" t="s">
        <v>427</v>
      </c>
      <c r="I14" s="259" t="s">
        <v>427</v>
      </c>
      <c r="J14" s="259" t="s">
        <v>427</v>
      </c>
      <c r="K14" s="259" t="s">
        <v>427</v>
      </c>
      <c r="L14" s="259" t="s">
        <v>427</v>
      </c>
      <c r="M14" s="259" t="s">
        <v>427</v>
      </c>
      <c r="N14" s="14"/>
      <c r="O14" s="14"/>
      <c r="P14" s="14"/>
      <c r="Q14" s="14"/>
      <c r="R14" s="14"/>
      <c r="S14" s="14"/>
      <c r="T14" s="14"/>
      <c r="U14" s="14"/>
      <c r="V14" s="14"/>
      <c r="W14" s="14"/>
    </row>
    <row r="15" spans="1:23" x14ac:dyDescent="0.25">
      <c r="A15" s="23"/>
      <c r="B15" s="259" t="s">
        <v>427</v>
      </c>
      <c r="C15" s="259" t="s">
        <v>427</v>
      </c>
      <c r="D15" s="259" t="s">
        <v>427</v>
      </c>
      <c r="E15" s="259" t="s">
        <v>427</v>
      </c>
      <c r="F15" s="259" t="s">
        <v>427</v>
      </c>
      <c r="G15" s="259" t="s">
        <v>427</v>
      </c>
      <c r="H15" s="259" t="s">
        <v>427</v>
      </c>
      <c r="I15" s="259" t="s">
        <v>427</v>
      </c>
      <c r="J15" s="259" t="s">
        <v>427</v>
      </c>
      <c r="K15" s="259" t="s">
        <v>427</v>
      </c>
      <c r="L15" s="259" t="s">
        <v>427</v>
      </c>
      <c r="M15" s="259" t="s">
        <v>427</v>
      </c>
      <c r="N15" s="14"/>
      <c r="O15" s="14"/>
      <c r="P15" s="14"/>
      <c r="Q15" s="14"/>
      <c r="R15" s="14"/>
      <c r="S15" s="14"/>
      <c r="T15" s="14"/>
      <c r="U15" s="14"/>
      <c r="V15" s="14"/>
      <c r="W15" s="14"/>
    </row>
    <row r="16" spans="1:23" ht="51" x14ac:dyDescent="0.25">
      <c r="A16" s="23" t="s">
        <v>204</v>
      </c>
      <c r="B16" s="259" t="s">
        <v>427</v>
      </c>
      <c r="C16" s="259" t="s">
        <v>427</v>
      </c>
      <c r="D16" s="259" t="s">
        <v>427</v>
      </c>
      <c r="E16" s="259" t="s">
        <v>427</v>
      </c>
      <c r="F16" s="259" t="s">
        <v>427</v>
      </c>
      <c r="G16" s="259" t="s">
        <v>427</v>
      </c>
      <c r="H16" s="259" t="s">
        <v>427</v>
      </c>
      <c r="I16" s="259" t="s">
        <v>427</v>
      </c>
      <c r="J16" s="259" t="s">
        <v>427</v>
      </c>
      <c r="K16" s="259" t="s">
        <v>427</v>
      </c>
      <c r="L16" s="259" t="s">
        <v>427</v>
      </c>
      <c r="M16" s="259" t="s">
        <v>427</v>
      </c>
      <c r="N16" s="14"/>
      <c r="O16" s="14"/>
      <c r="P16" s="14"/>
      <c r="Q16" s="14"/>
      <c r="R16" s="14"/>
      <c r="S16" s="14"/>
      <c r="T16" s="14"/>
      <c r="U16" s="14"/>
      <c r="V16" s="14"/>
      <c r="W16" s="14"/>
    </row>
    <row r="17" spans="1:23" x14ac:dyDescent="0.25">
      <c r="A17" s="23"/>
      <c r="B17" s="259" t="s">
        <v>427</v>
      </c>
      <c r="C17" s="259" t="s">
        <v>427</v>
      </c>
      <c r="D17" s="259" t="s">
        <v>427</v>
      </c>
      <c r="E17" s="259" t="s">
        <v>427</v>
      </c>
      <c r="F17" s="259" t="s">
        <v>427</v>
      </c>
      <c r="G17" s="259" t="s">
        <v>427</v>
      </c>
      <c r="H17" s="259" t="s">
        <v>427</v>
      </c>
      <c r="I17" s="259" t="s">
        <v>427</v>
      </c>
      <c r="J17" s="259" t="s">
        <v>427</v>
      </c>
      <c r="K17" s="259" t="s">
        <v>427</v>
      </c>
      <c r="L17" s="259" t="s">
        <v>427</v>
      </c>
      <c r="M17" s="259" t="s">
        <v>427</v>
      </c>
      <c r="N17" s="14"/>
      <c r="O17" s="14"/>
      <c r="P17" s="14"/>
      <c r="Q17" s="14"/>
      <c r="R17" s="14"/>
      <c r="S17" s="14"/>
      <c r="T17" s="14"/>
      <c r="U17" s="14"/>
      <c r="V17" s="14"/>
      <c r="W17" s="14"/>
    </row>
    <row r="18" spans="1:23" x14ac:dyDescent="0.25">
      <c r="A18" s="23"/>
      <c r="B18" s="259" t="s">
        <v>427</v>
      </c>
      <c r="C18" s="259" t="s">
        <v>427</v>
      </c>
      <c r="D18" s="259" t="s">
        <v>427</v>
      </c>
      <c r="E18" s="259" t="s">
        <v>427</v>
      </c>
      <c r="F18" s="259" t="s">
        <v>427</v>
      </c>
      <c r="G18" s="259" t="s">
        <v>427</v>
      </c>
      <c r="H18" s="259" t="s">
        <v>427</v>
      </c>
      <c r="I18" s="259" t="s">
        <v>427</v>
      </c>
      <c r="J18" s="259" t="s">
        <v>427</v>
      </c>
      <c r="K18" s="259" t="s">
        <v>427</v>
      </c>
      <c r="L18" s="259" t="s">
        <v>427</v>
      </c>
      <c r="M18" s="259" t="s">
        <v>427</v>
      </c>
      <c r="N18" s="14"/>
      <c r="O18" s="14"/>
      <c r="P18" s="14"/>
      <c r="Q18" s="14"/>
      <c r="R18" s="14"/>
      <c r="S18" s="14"/>
      <c r="T18" s="14"/>
      <c r="U18" s="14"/>
      <c r="V18" s="14"/>
      <c r="W18" s="14"/>
    </row>
    <row r="19" spans="1:23" x14ac:dyDescent="0.25">
      <c r="A19" s="23" t="s">
        <v>158</v>
      </c>
      <c r="B19" s="259" t="s">
        <v>427</v>
      </c>
      <c r="C19" s="259" t="s">
        <v>427</v>
      </c>
      <c r="D19" s="259" t="s">
        <v>427</v>
      </c>
      <c r="E19" s="259" t="s">
        <v>427</v>
      </c>
      <c r="F19" s="259" t="s">
        <v>427</v>
      </c>
      <c r="G19" s="259" t="s">
        <v>427</v>
      </c>
      <c r="H19" s="259" t="s">
        <v>427</v>
      </c>
      <c r="I19" s="259" t="s">
        <v>427</v>
      </c>
      <c r="J19" s="259" t="s">
        <v>427</v>
      </c>
      <c r="K19" s="259" t="s">
        <v>427</v>
      </c>
      <c r="L19" s="259" t="s">
        <v>427</v>
      </c>
      <c r="M19" s="259" t="s">
        <v>427</v>
      </c>
      <c r="N19" s="14"/>
      <c r="O19" s="14"/>
      <c r="P19" s="14"/>
      <c r="Q19" s="14"/>
      <c r="R19" s="14"/>
      <c r="S19" s="14"/>
      <c r="T19" s="14"/>
      <c r="U19" s="14"/>
      <c r="V19" s="14"/>
      <c r="W19" s="14"/>
    </row>
    <row r="20" spans="1:23" x14ac:dyDescent="0.25">
      <c r="A20" s="14"/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</row>
    <row r="21" spans="1:23" ht="25.5" customHeight="1" x14ac:dyDescent="0.25">
      <c r="A21" s="324" t="s">
        <v>417</v>
      </c>
      <c r="B21" s="324"/>
      <c r="C21" s="5"/>
      <c r="D21" s="325" t="s">
        <v>163</v>
      </c>
      <c r="E21" s="325"/>
      <c r="F21" s="166"/>
      <c r="G21" s="335" t="s">
        <v>418</v>
      </c>
      <c r="H21" s="335"/>
      <c r="I21" s="335"/>
      <c r="J21" s="3"/>
    </row>
    <row r="22" spans="1:23" x14ac:dyDescent="0.25">
      <c r="A22" s="321" t="s">
        <v>410</v>
      </c>
      <c r="B22" s="321"/>
      <c r="C22" s="180"/>
      <c r="D22" s="321" t="s">
        <v>341</v>
      </c>
      <c r="E22" s="321"/>
      <c r="F22" s="181"/>
      <c r="G22" s="322" t="s">
        <v>164</v>
      </c>
      <c r="H22" s="322"/>
      <c r="I22" s="322"/>
      <c r="J22" s="3"/>
    </row>
    <row r="23" spans="1:23" ht="25.5" customHeight="1" x14ac:dyDescent="0.25">
      <c r="A23" s="324" t="s">
        <v>411</v>
      </c>
      <c r="B23" s="324"/>
      <c r="C23" s="5"/>
      <c r="D23" s="325" t="s">
        <v>163</v>
      </c>
      <c r="E23" s="325"/>
      <c r="F23" s="166"/>
      <c r="G23" s="335" t="s">
        <v>412</v>
      </c>
      <c r="H23" s="335"/>
      <c r="I23" s="335"/>
      <c r="J23" s="3"/>
    </row>
    <row r="24" spans="1:23" x14ac:dyDescent="0.25">
      <c r="A24" s="321" t="s">
        <v>410</v>
      </c>
      <c r="B24" s="321"/>
      <c r="C24" s="170"/>
      <c r="D24" s="321" t="s">
        <v>341</v>
      </c>
      <c r="E24" s="321"/>
      <c r="F24" s="171"/>
      <c r="G24" s="322" t="s">
        <v>164</v>
      </c>
      <c r="H24" s="322"/>
      <c r="I24" s="322"/>
      <c r="J24" s="3"/>
    </row>
    <row r="25" spans="1:23" x14ac:dyDescent="0.25">
      <c r="A25" s="2"/>
      <c r="B25" s="161"/>
      <c r="C25" s="19"/>
      <c r="D25" s="19"/>
      <c r="E25" s="19"/>
      <c r="F25" s="19"/>
      <c r="G25" s="19"/>
      <c r="H25" s="19"/>
      <c r="I25" s="19"/>
      <c r="J25" s="3"/>
    </row>
    <row r="26" spans="1:23" ht="25.5" customHeight="1" x14ac:dyDescent="0.25">
      <c r="A26" s="324" t="s">
        <v>425</v>
      </c>
      <c r="B26" s="324"/>
      <c r="C26" s="5"/>
      <c r="D26" s="325" t="s">
        <v>163</v>
      </c>
      <c r="E26" s="325"/>
      <c r="F26" s="166"/>
      <c r="G26" s="335" t="s">
        <v>426</v>
      </c>
      <c r="H26" s="335"/>
      <c r="I26" s="335"/>
      <c r="J26" s="3"/>
    </row>
    <row r="27" spans="1:23" x14ac:dyDescent="0.25">
      <c r="A27" s="321" t="s">
        <v>410</v>
      </c>
      <c r="B27" s="321"/>
      <c r="C27" s="170"/>
      <c r="D27" s="321" t="s">
        <v>341</v>
      </c>
      <c r="E27" s="321"/>
      <c r="F27" s="171"/>
      <c r="G27" s="322" t="s">
        <v>164</v>
      </c>
      <c r="H27" s="322"/>
      <c r="I27" s="322"/>
      <c r="J27" s="3"/>
    </row>
    <row r="28" spans="1:23" ht="25.5" customHeight="1" x14ac:dyDescent="0.25">
      <c r="A28" s="324" t="s">
        <v>419</v>
      </c>
      <c r="B28" s="324"/>
      <c r="C28" s="5"/>
      <c r="D28" s="325" t="s">
        <v>421</v>
      </c>
      <c r="E28" s="325"/>
      <c r="F28" s="166"/>
      <c r="G28" s="335" t="s">
        <v>420</v>
      </c>
      <c r="H28" s="335"/>
      <c r="I28" s="335"/>
      <c r="J28" s="3"/>
    </row>
    <row r="29" spans="1:23" x14ac:dyDescent="0.25">
      <c r="A29" s="321" t="s">
        <v>410</v>
      </c>
      <c r="B29" s="321"/>
      <c r="C29" s="180"/>
      <c r="D29" s="321" t="s">
        <v>341</v>
      </c>
      <c r="E29" s="321"/>
      <c r="F29" s="181"/>
      <c r="G29" s="322" t="s">
        <v>164</v>
      </c>
      <c r="H29" s="322"/>
      <c r="I29" s="322"/>
      <c r="J29" s="3"/>
    </row>
    <row r="30" spans="1:23" x14ac:dyDescent="0.25">
      <c r="A30" s="14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</row>
    <row r="31" spans="1:23" x14ac:dyDescent="0.25">
      <c r="A31" s="14"/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</row>
    <row r="32" spans="1:23" x14ac:dyDescent="0.25">
      <c r="A32" s="14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</row>
    <row r="33" spans="1:23" x14ac:dyDescent="0.25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</row>
    <row r="34" spans="1:23" x14ac:dyDescent="0.25">
      <c r="A34" s="14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</row>
    <row r="35" spans="1:23" x14ac:dyDescent="0.25">
      <c r="A35" s="14"/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</row>
    <row r="36" spans="1:23" x14ac:dyDescent="0.25">
      <c r="A36" s="14"/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</row>
    <row r="37" spans="1:23" x14ac:dyDescent="0.25">
      <c r="A37" s="14"/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</row>
    <row r="38" spans="1:23" x14ac:dyDescent="0.25">
      <c r="A38" s="14"/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</row>
    <row r="39" spans="1:23" x14ac:dyDescent="0.25">
      <c r="A39" s="14"/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</row>
    <row r="40" spans="1:23" x14ac:dyDescent="0.25">
      <c r="A40" s="14"/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</row>
    <row r="41" spans="1:23" x14ac:dyDescent="0.25">
      <c r="A41" s="14"/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</row>
    <row r="42" spans="1:23" x14ac:dyDescent="0.25">
      <c r="A42" s="14"/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</row>
    <row r="43" spans="1:23" x14ac:dyDescent="0.25">
      <c r="A43" s="14"/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</row>
    <row r="44" spans="1:23" x14ac:dyDescent="0.25">
      <c r="A44" s="14"/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</row>
    <row r="45" spans="1:23" x14ac:dyDescent="0.25">
      <c r="A45" s="14"/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</row>
    <row r="46" spans="1:23" x14ac:dyDescent="0.25">
      <c r="A46" s="14"/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</row>
    <row r="47" spans="1:23" x14ac:dyDescent="0.25">
      <c r="A47" s="14"/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</row>
    <row r="48" spans="1:23" x14ac:dyDescent="0.25">
      <c r="A48" s="14"/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</row>
    <row r="49" spans="1:23" x14ac:dyDescent="0.25">
      <c r="A49" s="14"/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</row>
    <row r="50" spans="1:23" x14ac:dyDescent="0.25">
      <c r="A50" s="14"/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</row>
    <row r="51" spans="1:23" x14ac:dyDescent="0.25">
      <c r="A51" s="14"/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</row>
    <row r="52" spans="1:23" x14ac:dyDescent="0.25">
      <c r="A52" s="14"/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</row>
    <row r="53" spans="1:23" x14ac:dyDescent="0.25">
      <c r="A53" s="14"/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</row>
    <row r="54" spans="1:23" x14ac:dyDescent="0.25">
      <c r="A54" s="14"/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</row>
    <row r="55" spans="1:23" x14ac:dyDescent="0.25">
      <c r="A55" s="14"/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</row>
    <row r="56" spans="1:23" x14ac:dyDescent="0.25">
      <c r="A56" s="14"/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</row>
    <row r="57" spans="1:23" x14ac:dyDescent="0.25">
      <c r="A57" s="14"/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</row>
    <row r="58" spans="1:23" x14ac:dyDescent="0.25">
      <c r="A58" s="14"/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</row>
    <row r="59" spans="1:23" x14ac:dyDescent="0.25">
      <c r="A59" s="14"/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</row>
    <row r="60" spans="1:23" x14ac:dyDescent="0.25">
      <c r="A60" s="14"/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</row>
    <row r="61" spans="1:23" x14ac:dyDescent="0.25">
      <c r="A61" s="14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</row>
    <row r="62" spans="1:23" x14ac:dyDescent="0.25">
      <c r="A62" s="14"/>
      <c r="B62" s="14"/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</row>
    <row r="63" spans="1:23" x14ac:dyDescent="0.25">
      <c r="A63" s="14"/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</row>
    <row r="64" spans="1:23" x14ac:dyDescent="0.25">
      <c r="A64" s="14"/>
      <c r="B64" s="14"/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</row>
    <row r="65" spans="1:23" x14ac:dyDescent="0.25">
      <c r="A65" s="14"/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</row>
    <row r="66" spans="1:23" x14ac:dyDescent="0.25">
      <c r="A66" s="14"/>
      <c r="B66" s="14"/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</row>
    <row r="67" spans="1:23" x14ac:dyDescent="0.25">
      <c r="A67" s="14"/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</row>
    <row r="68" spans="1:23" x14ac:dyDescent="0.25">
      <c r="A68" s="14"/>
      <c r="B68" s="14"/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</row>
    <row r="69" spans="1:23" x14ac:dyDescent="0.25">
      <c r="A69" s="14"/>
      <c r="B69" s="14"/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</row>
    <row r="70" spans="1:23" x14ac:dyDescent="0.25">
      <c r="A70" s="14"/>
      <c r="B70" s="14"/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</row>
    <row r="71" spans="1:23" x14ac:dyDescent="0.25">
      <c r="A71" s="14"/>
      <c r="B71" s="14"/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</row>
    <row r="72" spans="1:23" x14ac:dyDescent="0.25">
      <c r="A72" s="14"/>
      <c r="B72" s="14"/>
      <c r="C72" s="14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</row>
    <row r="73" spans="1:23" x14ac:dyDescent="0.25">
      <c r="A73" s="14"/>
      <c r="B73" s="14"/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</row>
    <row r="74" spans="1:23" x14ac:dyDescent="0.25">
      <c r="A74" s="14"/>
      <c r="B74" s="14"/>
      <c r="C74" s="14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</row>
    <row r="75" spans="1:23" x14ac:dyDescent="0.25">
      <c r="A75" s="14"/>
      <c r="B75" s="14"/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</row>
    <row r="76" spans="1:23" x14ac:dyDescent="0.25">
      <c r="A76" s="14"/>
      <c r="B76" s="14"/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</row>
    <row r="77" spans="1:23" x14ac:dyDescent="0.25">
      <c r="A77" s="14"/>
      <c r="B77" s="14"/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</row>
    <row r="78" spans="1:23" x14ac:dyDescent="0.25">
      <c r="A78" s="14"/>
      <c r="B78" s="14"/>
      <c r="C78" s="14"/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</row>
    <row r="79" spans="1:23" x14ac:dyDescent="0.25">
      <c r="A79" s="14"/>
      <c r="B79" s="14"/>
      <c r="C79" s="14"/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</row>
    <row r="80" spans="1:23" x14ac:dyDescent="0.25">
      <c r="A80" s="14"/>
      <c r="B80" s="14"/>
      <c r="C80" s="14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</row>
    <row r="81" spans="1:23" x14ac:dyDescent="0.25">
      <c r="A81" s="14"/>
      <c r="B81" s="14"/>
      <c r="C81" s="14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</row>
    <row r="82" spans="1:23" x14ac:dyDescent="0.25">
      <c r="A82" s="14"/>
      <c r="B82" s="14"/>
      <c r="C82" s="14"/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</row>
    <row r="83" spans="1:23" x14ac:dyDescent="0.25">
      <c r="A83" s="14"/>
      <c r="B83" s="14"/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</row>
    <row r="84" spans="1:23" x14ac:dyDescent="0.25">
      <c r="A84" s="14"/>
      <c r="B84" s="14"/>
      <c r="C84" s="14"/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</row>
    <row r="85" spans="1:23" x14ac:dyDescent="0.25">
      <c r="A85" s="14"/>
      <c r="B85" s="14"/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</row>
    <row r="86" spans="1:23" x14ac:dyDescent="0.25">
      <c r="A86" s="14"/>
      <c r="B86" s="14"/>
      <c r="C86" s="14"/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</row>
    <row r="87" spans="1:23" x14ac:dyDescent="0.25">
      <c r="A87" s="14"/>
      <c r="B87" s="14"/>
      <c r="C87" s="14"/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</row>
    <row r="88" spans="1:23" x14ac:dyDescent="0.25">
      <c r="A88" s="14"/>
      <c r="B88" s="14"/>
      <c r="C88" s="14"/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</row>
    <row r="89" spans="1:23" x14ac:dyDescent="0.25">
      <c r="A89" s="14"/>
      <c r="B89" s="14"/>
      <c r="C89" s="14"/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</row>
    <row r="90" spans="1:23" x14ac:dyDescent="0.25">
      <c r="A90" s="14"/>
      <c r="B90" s="14"/>
      <c r="C90" s="14"/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</row>
    <row r="91" spans="1:23" x14ac:dyDescent="0.25">
      <c r="A91" s="14"/>
      <c r="B91" s="14"/>
      <c r="C91" s="14"/>
      <c r="D91" s="14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</row>
    <row r="92" spans="1:23" x14ac:dyDescent="0.25">
      <c r="A92" s="14"/>
      <c r="B92" s="14"/>
      <c r="C92" s="14"/>
      <c r="D92" s="14"/>
      <c r="E92" s="14"/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</row>
    <row r="93" spans="1:23" x14ac:dyDescent="0.25">
      <c r="A93" s="14"/>
      <c r="B93" s="14"/>
      <c r="C93" s="14"/>
      <c r="D93" s="14"/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</row>
    <row r="94" spans="1:23" x14ac:dyDescent="0.25">
      <c r="A94" s="14"/>
      <c r="B94" s="14"/>
      <c r="C94" s="14"/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</row>
    <row r="95" spans="1:23" x14ac:dyDescent="0.25">
      <c r="A95" s="14"/>
      <c r="B95" s="14"/>
      <c r="C95" s="14"/>
      <c r="D95" s="14"/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</row>
    <row r="96" spans="1:23" x14ac:dyDescent="0.25">
      <c r="A96" s="14"/>
      <c r="B96" s="14"/>
      <c r="C96" s="14"/>
      <c r="D96" s="14"/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</row>
    <row r="97" spans="1:23" x14ac:dyDescent="0.25">
      <c r="A97" s="14"/>
      <c r="B97" s="14"/>
      <c r="C97" s="14"/>
      <c r="D97" s="14"/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</row>
    <row r="98" spans="1:23" x14ac:dyDescent="0.25">
      <c r="A98" s="14"/>
      <c r="B98" s="14"/>
      <c r="C98" s="14"/>
      <c r="D98" s="14"/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</row>
    <row r="99" spans="1:23" x14ac:dyDescent="0.25">
      <c r="A99" s="14"/>
      <c r="B99" s="14"/>
      <c r="C99" s="14"/>
      <c r="D99" s="14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</row>
    <row r="100" spans="1:23" x14ac:dyDescent="0.25">
      <c r="A100" s="14"/>
      <c r="B100" s="14"/>
      <c r="C100" s="14"/>
      <c r="D100" s="14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</row>
    <row r="101" spans="1:23" x14ac:dyDescent="0.25">
      <c r="A101" s="14"/>
      <c r="B101" s="14"/>
      <c r="C101" s="14"/>
      <c r="D101" s="14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</row>
    <row r="102" spans="1:23" x14ac:dyDescent="0.25">
      <c r="A102" s="14"/>
      <c r="B102" s="14"/>
      <c r="C102" s="14"/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</row>
    <row r="103" spans="1:23" x14ac:dyDescent="0.25">
      <c r="A103" s="14"/>
      <c r="B103" s="14"/>
      <c r="C103" s="14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</row>
    <row r="104" spans="1:23" x14ac:dyDescent="0.25">
      <c r="A104" s="14"/>
      <c r="B104" s="14"/>
      <c r="C104" s="14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</row>
    <row r="105" spans="1:23" x14ac:dyDescent="0.25">
      <c r="A105" s="14"/>
      <c r="B105" s="14"/>
      <c r="C105" s="14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</row>
    <row r="106" spans="1:23" x14ac:dyDescent="0.25">
      <c r="A106" s="14"/>
      <c r="B106" s="14"/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</row>
    <row r="107" spans="1:23" x14ac:dyDescent="0.25">
      <c r="A107" s="14"/>
      <c r="B107" s="14"/>
      <c r="C107" s="14"/>
      <c r="D107" s="14"/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</row>
    <row r="108" spans="1:23" x14ac:dyDescent="0.25">
      <c r="A108" s="14"/>
      <c r="B108" s="14"/>
      <c r="C108" s="14"/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</row>
    <row r="109" spans="1:23" x14ac:dyDescent="0.25">
      <c r="A109" s="14"/>
      <c r="B109" s="14"/>
      <c r="C109" s="14"/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</row>
    <row r="110" spans="1:23" x14ac:dyDescent="0.25">
      <c r="A110" s="14"/>
      <c r="B110" s="14"/>
      <c r="C110" s="14"/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</row>
    <row r="111" spans="1:23" x14ac:dyDescent="0.25">
      <c r="A111" s="14"/>
      <c r="B111" s="14"/>
      <c r="C111" s="14"/>
      <c r="D111" s="14"/>
      <c r="E111" s="14"/>
      <c r="F111" s="14"/>
      <c r="G111" s="14"/>
      <c r="H111" s="14"/>
      <c r="I111" s="14"/>
      <c r="J111" s="14"/>
      <c r="K111" s="14"/>
      <c r="L111" s="14"/>
      <c r="M111" s="14"/>
      <c r="N111" s="14"/>
      <c r="O111" s="14"/>
      <c r="P111" s="14"/>
      <c r="Q111" s="14"/>
      <c r="R111" s="14"/>
      <c r="S111" s="14"/>
      <c r="T111" s="14"/>
      <c r="U111" s="14"/>
      <c r="V111" s="14"/>
      <c r="W111" s="14"/>
    </row>
    <row r="112" spans="1:23" x14ac:dyDescent="0.25">
      <c r="A112" s="14"/>
      <c r="B112" s="14"/>
      <c r="C112" s="14"/>
      <c r="D112" s="14"/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</row>
    <row r="113" spans="1:23" x14ac:dyDescent="0.25">
      <c r="A113" s="14"/>
      <c r="B113" s="14"/>
      <c r="C113" s="14"/>
      <c r="D113" s="14"/>
      <c r="E113" s="14"/>
      <c r="F113" s="14"/>
      <c r="G113" s="14"/>
      <c r="H113" s="14"/>
      <c r="I113" s="14"/>
      <c r="J113" s="14"/>
      <c r="K113" s="14"/>
      <c r="L113" s="14"/>
      <c r="M113" s="14"/>
      <c r="N113" s="14"/>
      <c r="O113" s="14"/>
      <c r="P113" s="14"/>
      <c r="Q113" s="14"/>
      <c r="R113" s="14"/>
      <c r="S113" s="14"/>
      <c r="T113" s="14"/>
      <c r="U113" s="14"/>
      <c r="V113" s="14"/>
      <c r="W113" s="14"/>
    </row>
    <row r="114" spans="1:23" x14ac:dyDescent="0.25">
      <c r="A114" s="14"/>
      <c r="B114" s="14"/>
      <c r="C114" s="14"/>
      <c r="D114" s="14"/>
      <c r="E114" s="14"/>
      <c r="F114" s="14"/>
      <c r="G114" s="14"/>
      <c r="H114" s="14"/>
      <c r="I114" s="14"/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</row>
    <row r="115" spans="1:23" x14ac:dyDescent="0.25">
      <c r="A115" s="14"/>
      <c r="B115" s="14"/>
      <c r="C115" s="14"/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14"/>
      <c r="P115" s="14"/>
      <c r="Q115" s="14"/>
      <c r="R115" s="14"/>
      <c r="S115" s="14"/>
      <c r="T115" s="14"/>
      <c r="U115" s="14"/>
      <c r="V115" s="14"/>
      <c r="W115" s="14"/>
    </row>
    <row r="116" spans="1:23" x14ac:dyDescent="0.25">
      <c r="A116" s="14"/>
      <c r="B116" s="14"/>
      <c r="C116" s="14"/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</row>
    <row r="117" spans="1:23" x14ac:dyDescent="0.25">
      <c r="A117" s="14"/>
      <c r="B117" s="14"/>
      <c r="C117" s="14"/>
      <c r="D117" s="14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</row>
    <row r="118" spans="1:23" x14ac:dyDescent="0.25">
      <c r="A118" s="14"/>
      <c r="B118" s="14"/>
      <c r="C118" s="14"/>
      <c r="D118" s="14"/>
      <c r="E118" s="14"/>
      <c r="F118" s="14"/>
      <c r="G118" s="14"/>
      <c r="H118" s="14"/>
      <c r="I118" s="14"/>
      <c r="J118" s="14"/>
      <c r="K118" s="14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</row>
    <row r="119" spans="1:23" x14ac:dyDescent="0.25">
      <c r="A119" s="14"/>
      <c r="B119" s="14"/>
      <c r="C119" s="14"/>
      <c r="D119" s="14"/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14"/>
      <c r="P119" s="14"/>
      <c r="Q119" s="14"/>
      <c r="R119" s="14"/>
      <c r="S119" s="14"/>
      <c r="T119" s="14"/>
      <c r="U119" s="14"/>
      <c r="V119" s="14"/>
      <c r="W119" s="14"/>
    </row>
    <row r="120" spans="1:23" x14ac:dyDescent="0.25">
      <c r="A120" s="14"/>
      <c r="B120" s="14"/>
      <c r="C120" s="14"/>
      <c r="D120" s="14"/>
      <c r="E120" s="14"/>
      <c r="F120" s="14"/>
      <c r="G120" s="14"/>
      <c r="H120" s="14"/>
      <c r="I120" s="14"/>
      <c r="J120" s="14"/>
      <c r="K120" s="14"/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4"/>
    </row>
    <row r="121" spans="1:23" x14ac:dyDescent="0.25">
      <c r="A121" s="14"/>
      <c r="B121" s="14"/>
      <c r="C121" s="14"/>
      <c r="D121" s="14"/>
      <c r="E121" s="14"/>
      <c r="F121" s="14"/>
      <c r="G121" s="14"/>
      <c r="H121" s="14"/>
      <c r="I121" s="14"/>
      <c r="J121" s="14"/>
      <c r="K121" s="14"/>
      <c r="L121" s="14"/>
      <c r="M121" s="14"/>
      <c r="N121" s="14"/>
      <c r="O121" s="14"/>
      <c r="P121" s="14"/>
      <c r="Q121" s="14"/>
      <c r="R121" s="14"/>
      <c r="S121" s="14"/>
      <c r="T121" s="14"/>
      <c r="U121" s="14"/>
      <c r="V121" s="14"/>
      <c r="W121" s="14"/>
    </row>
    <row r="122" spans="1:23" x14ac:dyDescent="0.25">
      <c r="A122" s="14"/>
      <c r="B122" s="14"/>
      <c r="C122" s="14"/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14"/>
      <c r="P122" s="14"/>
      <c r="Q122" s="14"/>
      <c r="R122" s="14"/>
      <c r="S122" s="14"/>
      <c r="T122" s="14"/>
      <c r="U122" s="14"/>
      <c r="V122" s="14"/>
      <c r="W122" s="14"/>
    </row>
    <row r="123" spans="1:23" x14ac:dyDescent="0.25">
      <c r="A123" s="14"/>
      <c r="B123" s="14"/>
      <c r="C123" s="14"/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14"/>
      <c r="P123" s="14"/>
      <c r="Q123" s="14"/>
      <c r="R123" s="14"/>
      <c r="S123" s="14"/>
      <c r="T123" s="14"/>
      <c r="U123" s="14"/>
      <c r="V123" s="14"/>
      <c r="W123" s="14"/>
    </row>
    <row r="124" spans="1:23" x14ac:dyDescent="0.25">
      <c r="A124" s="14"/>
      <c r="B124" s="14"/>
      <c r="C124" s="14"/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14"/>
      <c r="P124" s="14"/>
      <c r="Q124" s="14"/>
      <c r="R124" s="14"/>
      <c r="S124" s="14"/>
      <c r="T124" s="14"/>
      <c r="U124" s="14"/>
      <c r="V124" s="14"/>
      <c r="W124" s="14"/>
    </row>
    <row r="125" spans="1:23" x14ac:dyDescent="0.25">
      <c r="A125" s="14"/>
      <c r="B125" s="14"/>
      <c r="C125" s="14"/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4"/>
      <c r="O125" s="14"/>
      <c r="P125" s="14"/>
      <c r="Q125" s="14"/>
      <c r="R125" s="14"/>
      <c r="S125" s="14"/>
      <c r="T125" s="14"/>
      <c r="U125" s="14"/>
      <c r="V125" s="14"/>
      <c r="W125" s="14"/>
    </row>
    <row r="126" spans="1:23" x14ac:dyDescent="0.25">
      <c r="A126" s="14"/>
      <c r="B126" s="14"/>
      <c r="C126" s="14"/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</row>
    <row r="127" spans="1:23" x14ac:dyDescent="0.25">
      <c r="A127" s="14"/>
      <c r="B127" s="14"/>
      <c r="C127" s="14"/>
      <c r="D127" s="14"/>
      <c r="E127" s="14"/>
      <c r="F127" s="14"/>
      <c r="G127" s="14"/>
      <c r="H127" s="14"/>
      <c r="I127" s="14"/>
      <c r="J127" s="14"/>
      <c r="K127" s="14"/>
      <c r="L127" s="14"/>
      <c r="M127" s="14"/>
      <c r="N127" s="14"/>
      <c r="O127" s="14"/>
      <c r="P127" s="14"/>
      <c r="Q127" s="14"/>
      <c r="R127" s="14"/>
      <c r="S127" s="14"/>
      <c r="T127" s="14"/>
      <c r="U127" s="14"/>
      <c r="V127" s="14"/>
      <c r="W127" s="14"/>
    </row>
    <row r="128" spans="1:23" x14ac:dyDescent="0.25">
      <c r="A128" s="14"/>
      <c r="B128" s="14"/>
      <c r="C128" s="14"/>
      <c r="D128" s="14"/>
      <c r="E128" s="14"/>
      <c r="F128" s="14"/>
      <c r="G128" s="14"/>
      <c r="H128" s="14"/>
      <c r="I128" s="14"/>
      <c r="J128" s="14"/>
      <c r="K128" s="14"/>
      <c r="L128" s="14"/>
      <c r="M128" s="14"/>
      <c r="N128" s="14"/>
      <c r="O128" s="14"/>
      <c r="P128" s="14"/>
      <c r="Q128" s="14"/>
      <c r="R128" s="14"/>
      <c r="S128" s="14"/>
      <c r="T128" s="14"/>
      <c r="U128" s="14"/>
      <c r="V128" s="14"/>
      <c r="W128" s="14"/>
    </row>
    <row r="129" spans="1:23" x14ac:dyDescent="0.25">
      <c r="A129" s="14"/>
      <c r="B129" s="14"/>
      <c r="C129" s="14"/>
      <c r="D129" s="14"/>
      <c r="E129" s="14"/>
      <c r="F129" s="14"/>
      <c r="G129" s="14"/>
      <c r="H129" s="14"/>
      <c r="I129" s="14"/>
      <c r="J129" s="14"/>
      <c r="K129" s="14"/>
      <c r="L129" s="14"/>
      <c r="M129" s="14"/>
      <c r="N129" s="14"/>
      <c r="O129" s="14"/>
      <c r="P129" s="14"/>
      <c r="Q129" s="14"/>
      <c r="R129" s="14"/>
      <c r="S129" s="14"/>
      <c r="T129" s="14"/>
      <c r="U129" s="14"/>
      <c r="V129" s="14"/>
      <c r="W129" s="14"/>
    </row>
    <row r="130" spans="1:23" x14ac:dyDescent="0.25">
      <c r="A130" s="14"/>
      <c r="B130" s="14"/>
      <c r="C130" s="14"/>
      <c r="D130" s="14"/>
      <c r="E130" s="14"/>
      <c r="F130" s="14"/>
      <c r="G130" s="14"/>
      <c r="H130" s="14"/>
      <c r="I130" s="14"/>
      <c r="J130" s="14"/>
      <c r="K130" s="14"/>
      <c r="L130" s="14"/>
      <c r="M130" s="14"/>
      <c r="N130" s="14"/>
      <c r="O130" s="14"/>
      <c r="P130" s="14"/>
      <c r="Q130" s="14"/>
      <c r="R130" s="14"/>
      <c r="S130" s="14"/>
      <c r="T130" s="14"/>
      <c r="U130" s="14"/>
      <c r="V130" s="14"/>
      <c r="W130" s="14"/>
    </row>
    <row r="131" spans="1:23" x14ac:dyDescent="0.25">
      <c r="A131" s="14"/>
      <c r="B131" s="14"/>
      <c r="C131" s="14"/>
      <c r="D131" s="14"/>
      <c r="E131" s="14"/>
      <c r="F131" s="14"/>
      <c r="G131" s="14"/>
      <c r="H131" s="14"/>
      <c r="I131" s="14"/>
      <c r="J131" s="14"/>
      <c r="K131" s="14"/>
      <c r="L131" s="14"/>
      <c r="M131" s="14"/>
      <c r="N131" s="14"/>
      <c r="O131" s="14"/>
      <c r="P131" s="14"/>
      <c r="Q131" s="14"/>
      <c r="R131" s="14"/>
      <c r="S131" s="14"/>
      <c r="T131" s="14"/>
      <c r="U131" s="14"/>
      <c r="V131" s="14"/>
      <c r="W131" s="14"/>
    </row>
    <row r="132" spans="1:23" x14ac:dyDescent="0.25">
      <c r="A132" s="14"/>
      <c r="B132" s="14"/>
      <c r="C132" s="14"/>
      <c r="D132" s="14"/>
      <c r="E132" s="14"/>
      <c r="F132" s="14"/>
      <c r="G132" s="14"/>
      <c r="H132" s="14"/>
      <c r="I132" s="14"/>
      <c r="J132" s="14"/>
      <c r="K132" s="14"/>
      <c r="L132" s="14"/>
      <c r="M132" s="14"/>
      <c r="N132" s="14"/>
      <c r="O132" s="14"/>
      <c r="P132" s="14"/>
      <c r="Q132" s="14"/>
      <c r="R132" s="14"/>
      <c r="S132" s="14"/>
      <c r="T132" s="14"/>
      <c r="U132" s="14"/>
      <c r="V132" s="14"/>
      <c r="W132" s="14"/>
    </row>
    <row r="133" spans="1:23" x14ac:dyDescent="0.25">
      <c r="A133" s="14"/>
      <c r="B133" s="14"/>
      <c r="C133" s="14"/>
      <c r="D133" s="14"/>
      <c r="E133" s="14"/>
      <c r="F133" s="14"/>
      <c r="G133" s="14"/>
      <c r="H133" s="14"/>
      <c r="I133" s="14"/>
      <c r="J133" s="14"/>
      <c r="K133" s="14"/>
      <c r="L133" s="14"/>
      <c r="M133" s="14"/>
      <c r="N133" s="14"/>
      <c r="O133" s="14"/>
      <c r="P133" s="14"/>
      <c r="Q133" s="14"/>
      <c r="R133" s="14"/>
      <c r="S133" s="14"/>
      <c r="T133" s="14"/>
      <c r="U133" s="14"/>
      <c r="V133" s="14"/>
      <c r="W133" s="14"/>
    </row>
    <row r="134" spans="1:23" x14ac:dyDescent="0.25">
      <c r="A134" s="14"/>
      <c r="B134" s="14"/>
      <c r="C134" s="14"/>
      <c r="D134" s="14"/>
      <c r="E134" s="14"/>
      <c r="F134" s="14"/>
      <c r="G134" s="14"/>
      <c r="H134" s="14"/>
      <c r="I134" s="14"/>
      <c r="J134" s="14"/>
      <c r="K134" s="14"/>
      <c r="L134" s="14"/>
      <c r="M134" s="14"/>
      <c r="N134" s="14"/>
      <c r="O134" s="14"/>
      <c r="P134" s="14"/>
      <c r="Q134" s="14"/>
      <c r="R134" s="14"/>
      <c r="S134" s="14"/>
      <c r="T134" s="14"/>
      <c r="U134" s="14"/>
      <c r="V134" s="14"/>
      <c r="W134" s="14"/>
    </row>
    <row r="135" spans="1:23" x14ac:dyDescent="0.25">
      <c r="A135" s="14"/>
      <c r="B135" s="14"/>
      <c r="C135" s="14"/>
      <c r="D135" s="14"/>
      <c r="E135" s="14"/>
      <c r="F135" s="14"/>
      <c r="G135" s="14"/>
      <c r="H135" s="14"/>
      <c r="I135" s="14"/>
      <c r="J135" s="14"/>
      <c r="K135" s="14"/>
      <c r="L135" s="14"/>
      <c r="M135" s="14"/>
      <c r="N135" s="14"/>
      <c r="O135" s="14"/>
      <c r="P135" s="14"/>
      <c r="Q135" s="14"/>
      <c r="R135" s="14"/>
      <c r="S135" s="14"/>
      <c r="T135" s="14"/>
      <c r="U135" s="14"/>
      <c r="V135" s="14"/>
      <c r="W135" s="14"/>
    </row>
    <row r="136" spans="1:23" x14ac:dyDescent="0.25">
      <c r="A136" s="14"/>
      <c r="B136" s="14"/>
      <c r="C136" s="14"/>
      <c r="D136" s="14"/>
      <c r="E136" s="14"/>
      <c r="F136" s="14"/>
      <c r="G136" s="14"/>
      <c r="H136" s="14"/>
      <c r="I136" s="14"/>
      <c r="J136" s="14"/>
      <c r="K136" s="14"/>
      <c r="L136" s="14"/>
      <c r="M136" s="14"/>
      <c r="N136" s="14"/>
      <c r="O136" s="14"/>
      <c r="P136" s="14"/>
      <c r="Q136" s="14"/>
      <c r="R136" s="14"/>
      <c r="S136" s="14"/>
      <c r="T136" s="14"/>
      <c r="U136" s="14"/>
      <c r="V136" s="14"/>
      <c r="W136" s="14"/>
    </row>
    <row r="137" spans="1:23" x14ac:dyDescent="0.25">
      <c r="A137" s="14"/>
      <c r="B137" s="14"/>
      <c r="C137" s="14"/>
      <c r="D137" s="14"/>
      <c r="E137" s="14"/>
      <c r="F137" s="14"/>
      <c r="G137" s="14"/>
      <c r="H137" s="14"/>
      <c r="I137" s="14"/>
      <c r="J137" s="14"/>
      <c r="K137" s="14"/>
      <c r="L137" s="14"/>
      <c r="M137" s="14"/>
      <c r="N137" s="14"/>
      <c r="O137" s="14"/>
      <c r="P137" s="14"/>
      <c r="Q137" s="14"/>
      <c r="R137" s="14"/>
      <c r="S137" s="14"/>
      <c r="T137" s="14"/>
      <c r="U137" s="14"/>
      <c r="V137" s="14"/>
      <c r="W137" s="14"/>
    </row>
    <row r="138" spans="1:23" x14ac:dyDescent="0.25">
      <c r="A138" s="14"/>
      <c r="B138" s="14"/>
      <c r="C138" s="14"/>
      <c r="D138" s="14"/>
      <c r="E138" s="14"/>
      <c r="F138" s="14"/>
      <c r="G138" s="14"/>
      <c r="H138" s="14"/>
      <c r="I138" s="14"/>
      <c r="J138" s="14"/>
      <c r="K138" s="14"/>
      <c r="L138" s="14"/>
      <c r="M138" s="14"/>
      <c r="N138" s="14"/>
      <c r="O138" s="14"/>
      <c r="P138" s="14"/>
      <c r="Q138" s="14"/>
      <c r="R138" s="14"/>
      <c r="S138" s="14"/>
      <c r="T138" s="14"/>
      <c r="U138" s="14"/>
      <c r="V138" s="14"/>
      <c r="W138" s="14"/>
    </row>
    <row r="139" spans="1:23" x14ac:dyDescent="0.25">
      <c r="A139" s="14"/>
      <c r="B139" s="14"/>
      <c r="C139" s="14"/>
      <c r="D139" s="14"/>
      <c r="E139" s="14"/>
      <c r="F139" s="14"/>
      <c r="G139" s="14"/>
      <c r="H139" s="14"/>
      <c r="I139" s="14"/>
      <c r="J139" s="14"/>
      <c r="K139" s="14"/>
      <c r="L139" s="14"/>
      <c r="M139" s="14"/>
      <c r="N139" s="14"/>
      <c r="O139" s="14"/>
      <c r="P139" s="14"/>
      <c r="Q139" s="14"/>
      <c r="R139" s="14"/>
      <c r="S139" s="14"/>
      <c r="T139" s="14"/>
      <c r="U139" s="14"/>
      <c r="V139" s="14"/>
      <c r="W139" s="14"/>
    </row>
    <row r="140" spans="1:23" x14ac:dyDescent="0.25">
      <c r="A140" s="14"/>
      <c r="B140" s="14"/>
      <c r="C140" s="14"/>
      <c r="D140" s="14"/>
      <c r="E140" s="14"/>
      <c r="F140" s="14"/>
      <c r="G140" s="14"/>
      <c r="H140" s="14"/>
      <c r="I140" s="14"/>
      <c r="J140" s="14"/>
      <c r="K140" s="14"/>
      <c r="L140" s="14"/>
      <c r="M140" s="14"/>
      <c r="N140" s="14"/>
      <c r="O140" s="14"/>
      <c r="P140" s="14"/>
      <c r="Q140" s="14"/>
      <c r="R140" s="14"/>
      <c r="S140" s="14"/>
      <c r="T140" s="14"/>
      <c r="U140" s="14"/>
      <c r="V140" s="14"/>
      <c r="W140" s="14"/>
    </row>
    <row r="141" spans="1:23" x14ac:dyDescent="0.25">
      <c r="A141" s="14"/>
      <c r="B141" s="14"/>
      <c r="C141" s="14"/>
      <c r="D141" s="14"/>
      <c r="E141" s="14"/>
      <c r="F141" s="14"/>
      <c r="G141" s="14"/>
      <c r="H141" s="14"/>
      <c r="I141" s="14"/>
      <c r="J141" s="14"/>
      <c r="K141" s="14"/>
      <c r="L141" s="14"/>
      <c r="M141" s="14"/>
      <c r="N141" s="14"/>
      <c r="O141" s="14"/>
      <c r="P141" s="14"/>
      <c r="Q141" s="14"/>
      <c r="R141" s="14"/>
      <c r="S141" s="14"/>
      <c r="T141" s="14"/>
      <c r="U141" s="14"/>
      <c r="V141" s="14"/>
      <c r="W141" s="14"/>
    </row>
    <row r="142" spans="1:23" x14ac:dyDescent="0.25">
      <c r="A142" s="14"/>
      <c r="B142" s="14"/>
      <c r="C142" s="14"/>
      <c r="D142" s="14"/>
      <c r="E142" s="14"/>
      <c r="F142" s="14"/>
      <c r="G142" s="14"/>
      <c r="H142" s="14"/>
      <c r="I142" s="14"/>
      <c r="J142" s="14"/>
      <c r="K142" s="14"/>
      <c r="L142" s="14"/>
      <c r="M142" s="14"/>
      <c r="N142" s="14"/>
      <c r="O142" s="14"/>
      <c r="P142" s="14"/>
      <c r="Q142" s="14"/>
      <c r="R142" s="14"/>
      <c r="S142" s="14"/>
      <c r="T142" s="14"/>
      <c r="U142" s="14"/>
      <c r="V142" s="14"/>
      <c r="W142" s="14"/>
    </row>
    <row r="143" spans="1:23" x14ac:dyDescent="0.25">
      <c r="A143" s="14"/>
      <c r="B143" s="14"/>
      <c r="C143" s="14"/>
      <c r="D143" s="14"/>
      <c r="E143" s="14"/>
      <c r="F143" s="14"/>
      <c r="G143" s="14"/>
      <c r="H143" s="14"/>
      <c r="I143" s="14"/>
      <c r="J143" s="14"/>
      <c r="K143" s="14"/>
      <c r="L143" s="14"/>
      <c r="M143" s="14"/>
      <c r="N143" s="14"/>
      <c r="O143" s="14"/>
      <c r="P143" s="14"/>
      <c r="Q143" s="14"/>
      <c r="R143" s="14"/>
      <c r="S143" s="14"/>
      <c r="T143" s="14"/>
      <c r="U143" s="14"/>
      <c r="V143" s="14"/>
      <c r="W143" s="14"/>
    </row>
    <row r="144" spans="1:23" x14ac:dyDescent="0.25">
      <c r="A144" s="14"/>
      <c r="B144" s="14"/>
      <c r="C144" s="14"/>
      <c r="D144" s="14"/>
      <c r="E144" s="14"/>
      <c r="F144" s="14"/>
      <c r="G144" s="14"/>
      <c r="H144" s="14"/>
      <c r="I144" s="14"/>
      <c r="J144" s="14"/>
      <c r="K144" s="14"/>
      <c r="L144" s="14"/>
      <c r="M144" s="14"/>
      <c r="N144" s="14"/>
      <c r="O144" s="14"/>
      <c r="P144" s="14"/>
      <c r="Q144" s="14"/>
      <c r="R144" s="14"/>
      <c r="S144" s="14"/>
      <c r="T144" s="14"/>
      <c r="U144" s="14"/>
      <c r="V144" s="14"/>
      <c r="W144" s="14"/>
    </row>
    <row r="145" spans="1:23" x14ac:dyDescent="0.25">
      <c r="A145" s="14"/>
      <c r="B145" s="14"/>
      <c r="C145" s="14"/>
      <c r="D145" s="14"/>
      <c r="E145" s="14"/>
      <c r="F145" s="14"/>
      <c r="G145" s="14"/>
      <c r="H145" s="14"/>
      <c r="I145" s="14"/>
      <c r="J145" s="14"/>
      <c r="K145" s="14"/>
      <c r="L145" s="14"/>
      <c r="M145" s="14"/>
      <c r="N145" s="14"/>
      <c r="O145" s="14"/>
      <c r="P145" s="14"/>
      <c r="Q145" s="14"/>
      <c r="R145" s="14"/>
      <c r="S145" s="14"/>
      <c r="T145" s="14"/>
      <c r="U145" s="14"/>
      <c r="V145" s="14"/>
      <c r="W145" s="14"/>
    </row>
    <row r="146" spans="1:23" x14ac:dyDescent="0.25">
      <c r="A146" s="14"/>
      <c r="B146" s="14"/>
      <c r="C146" s="14"/>
      <c r="D146" s="14"/>
      <c r="E146" s="14"/>
      <c r="F146" s="14"/>
      <c r="G146" s="14"/>
      <c r="H146" s="14"/>
      <c r="I146" s="14"/>
      <c r="J146" s="14"/>
      <c r="K146" s="14"/>
      <c r="L146" s="14"/>
      <c r="M146" s="14"/>
      <c r="N146" s="14"/>
      <c r="O146" s="14"/>
      <c r="P146" s="14"/>
      <c r="Q146" s="14"/>
      <c r="R146" s="14"/>
      <c r="S146" s="14"/>
      <c r="T146" s="14"/>
      <c r="U146" s="14"/>
      <c r="V146" s="14"/>
      <c r="W146" s="14"/>
    </row>
    <row r="147" spans="1:23" x14ac:dyDescent="0.25">
      <c r="A147" s="14"/>
      <c r="B147" s="14"/>
      <c r="C147" s="14"/>
      <c r="D147" s="14"/>
      <c r="E147" s="14"/>
      <c r="F147" s="14"/>
      <c r="G147" s="14"/>
      <c r="H147" s="14"/>
      <c r="I147" s="14"/>
      <c r="J147" s="14"/>
      <c r="K147" s="14"/>
      <c r="L147" s="14"/>
      <c r="M147" s="14"/>
      <c r="N147" s="14"/>
      <c r="O147" s="14"/>
      <c r="P147" s="14"/>
      <c r="Q147" s="14"/>
      <c r="R147" s="14"/>
      <c r="S147" s="14"/>
      <c r="T147" s="14"/>
      <c r="U147" s="14"/>
      <c r="V147" s="14"/>
      <c r="W147" s="14"/>
    </row>
    <row r="148" spans="1:23" x14ac:dyDescent="0.25">
      <c r="A148" s="14"/>
      <c r="B148" s="14"/>
      <c r="C148" s="14"/>
      <c r="D148" s="14"/>
      <c r="E148" s="14"/>
      <c r="F148" s="14"/>
      <c r="G148" s="14"/>
      <c r="H148" s="14"/>
      <c r="I148" s="14"/>
      <c r="J148" s="14"/>
      <c r="K148" s="14"/>
      <c r="L148" s="14"/>
      <c r="M148" s="14"/>
      <c r="N148" s="14"/>
      <c r="O148" s="14"/>
      <c r="P148" s="14"/>
      <c r="Q148" s="14"/>
      <c r="R148" s="14"/>
      <c r="S148" s="14"/>
      <c r="T148" s="14"/>
      <c r="U148" s="14"/>
      <c r="V148" s="14"/>
      <c r="W148" s="14"/>
    </row>
    <row r="149" spans="1:23" x14ac:dyDescent="0.25">
      <c r="A149" s="14"/>
      <c r="B149" s="14"/>
      <c r="C149" s="14"/>
      <c r="D149" s="14"/>
      <c r="E149" s="14"/>
      <c r="F149" s="14"/>
      <c r="G149" s="14"/>
      <c r="H149" s="14"/>
      <c r="I149" s="14"/>
      <c r="J149" s="14"/>
      <c r="K149" s="14"/>
      <c r="L149" s="14"/>
      <c r="M149" s="14"/>
      <c r="N149" s="14"/>
      <c r="O149" s="14"/>
      <c r="P149" s="14"/>
      <c r="Q149" s="14"/>
      <c r="R149" s="14"/>
      <c r="S149" s="14"/>
      <c r="T149" s="14"/>
      <c r="U149" s="14"/>
      <c r="V149" s="14"/>
      <c r="W149" s="14"/>
    </row>
    <row r="150" spans="1:23" x14ac:dyDescent="0.25">
      <c r="A150" s="14"/>
      <c r="B150" s="14"/>
      <c r="C150" s="14"/>
      <c r="D150" s="14"/>
      <c r="E150" s="14"/>
      <c r="F150" s="14"/>
      <c r="G150" s="14"/>
      <c r="H150" s="14"/>
      <c r="I150" s="14"/>
      <c r="J150" s="14"/>
      <c r="K150" s="14"/>
      <c r="L150" s="14"/>
      <c r="M150" s="14"/>
      <c r="N150" s="14"/>
      <c r="O150" s="14"/>
      <c r="P150" s="14"/>
      <c r="Q150" s="14"/>
      <c r="R150" s="14"/>
      <c r="S150" s="14"/>
      <c r="T150" s="14"/>
      <c r="U150" s="14"/>
      <c r="V150" s="14"/>
      <c r="W150" s="14"/>
    </row>
    <row r="151" spans="1:23" x14ac:dyDescent="0.25">
      <c r="A151" s="14"/>
      <c r="B151" s="14"/>
      <c r="C151" s="14"/>
      <c r="D151" s="14"/>
      <c r="E151" s="14"/>
      <c r="F151" s="14"/>
      <c r="G151" s="14"/>
      <c r="H151" s="14"/>
      <c r="I151" s="14"/>
      <c r="J151" s="14"/>
      <c r="K151" s="14"/>
      <c r="L151" s="14"/>
      <c r="M151" s="14"/>
      <c r="N151" s="14"/>
      <c r="O151" s="14"/>
      <c r="P151" s="14"/>
      <c r="Q151" s="14"/>
      <c r="R151" s="14"/>
      <c r="S151" s="14"/>
      <c r="T151" s="14"/>
      <c r="U151" s="14"/>
      <c r="V151" s="14"/>
      <c r="W151" s="14"/>
    </row>
    <row r="152" spans="1:23" x14ac:dyDescent="0.25">
      <c r="A152" s="14"/>
      <c r="B152" s="14"/>
      <c r="C152" s="14"/>
      <c r="D152" s="14"/>
      <c r="E152" s="14"/>
      <c r="F152" s="14"/>
      <c r="G152" s="14"/>
      <c r="H152" s="14"/>
      <c r="I152" s="14"/>
      <c r="J152" s="14"/>
      <c r="K152" s="14"/>
      <c r="L152" s="14"/>
      <c r="M152" s="14"/>
      <c r="N152" s="14"/>
      <c r="O152" s="14"/>
      <c r="P152" s="14"/>
      <c r="Q152" s="14"/>
      <c r="R152" s="14"/>
      <c r="S152" s="14"/>
      <c r="T152" s="14"/>
      <c r="U152" s="14"/>
      <c r="V152" s="14"/>
      <c r="W152" s="14"/>
    </row>
    <row r="153" spans="1:23" x14ac:dyDescent="0.25">
      <c r="A153" s="14"/>
      <c r="B153" s="14"/>
      <c r="C153" s="14"/>
      <c r="D153" s="14"/>
      <c r="E153" s="14"/>
      <c r="F153" s="14"/>
      <c r="G153" s="14"/>
      <c r="H153" s="14"/>
      <c r="I153" s="14"/>
      <c r="J153" s="14"/>
      <c r="K153" s="14"/>
      <c r="L153" s="14"/>
      <c r="M153" s="14"/>
      <c r="N153" s="14"/>
      <c r="O153" s="14"/>
      <c r="P153" s="14"/>
      <c r="Q153" s="14"/>
      <c r="R153" s="14"/>
      <c r="S153" s="14"/>
      <c r="T153" s="14"/>
      <c r="U153" s="14"/>
      <c r="V153" s="14"/>
      <c r="W153" s="14"/>
    </row>
    <row r="154" spans="1:23" x14ac:dyDescent="0.25">
      <c r="A154" s="14"/>
      <c r="B154" s="14"/>
      <c r="C154" s="14"/>
      <c r="D154" s="14"/>
      <c r="E154" s="14"/>
      <c r="F154" s="14"/>
      <c r="G154" s="14"/>
      <c r="H154" s="14"/>
      <c r="I154" s="14"/>
      <c r="J154" s="14"/>
      <c r="K154" s="14"/>
      <c r="L154" s="14"/>
      <c r="M154" s="14"/>
      <c r="N154" s="14"/>
      <c r="O154" s="14"/>
      <c r="P154" s="14"/>
      <c r="Q154" s="14"/>
      <c r="R154" s="14"/>
      <c r="S154" s="14"/>
      <c r="T154" s="14"/>
      <c r="U154" s="14"/>
      <c r="V154" s="14"/>
      <c r="W154" s="14"/>
    </row>
    <row r="155" spans="1:23" x14ac:dyDescent="0.25">
      <c r="A155" s="14"/>
      <c r="B155" s="14"/>
      <c r="C155" s="14"/>
      <c r="D155" s="14"/>
      <c r="E155" s="14"/>
      <c r="F155" s="14"/>
      <c r="G155" s="14"/>
      <c r="H155" s="14"/>
      <c r="I155" s="14"/>
      <c r="J155" s="14"/>
      <c r="K155" s="14"/>
      <c r="L155" s="14"/>
      <c r="M155" s="14"/>
      <c r="N155" s="14"/>
      <c r="O155" s="14"/>
      <c r="P155" s="14"/>
      <c r="Q155" s="14"/>
      <c r="R155" s="14"/>
      <c r="S155" s="14"/>
      <c r="T155" s="14"/>
      <c r="U155" s="14"/>
      <c r="V155" s="14"/>
      <c r="W155" s="14"/>
    </row>
    <row r="156" spans="1:23" x14ac:dyDescent="0.25">
      <c r="A156" s="14"/>
      <c r="B156" s="14"/>
      <c r="C156" s="14"/>
      <c r="D156" s="14"/>
      <c r="E156" s="14"/>
      <c r="F156" s="14"/>
      <c r="G156" s="14"/>
      <c r="H156" s="14"/>
      <c r="I156" s="14"/>
      <c r="J156" s="14"/>
      <c r="K156" s="14"/>
      <c r="L156" s="14"/>
      <c r="M156" s="14"/>
      <c r="N156" s="14"/>
      <c r="O156" s="14"/>
      <c r="P156" s="14"/>
      <c r="Q156" s="14"/>
      <c r="R156" s="14"/>
      <c r="S156" s="14"/>
      <c r="T156" s="14"/>
      <c r="U156" s="14"/>
      <c r="V156" s="14"/>
      <c r="W156" s="14"/>
    </row>
    <row r="157" spans="1:23" x14ac:dyDescent="0.25">
      <c r="A157" s="14"/>
      <c r="B157" s="14"/>
      <c r="C157" s="14"/>
      <c r="D157" s="14"/>
      <c r="E157" s="14"/>
      <c r="F157" s="14"/>
      <c r="G157" s="14"/>
      <c r="H157" s="14"/>
      <c r="I157" s="14"/>
      <c r="J157" s="14"/>
      <c r="K157" s="14"/>
      <c r="L157" s="14"/>
      <c r="M157" s="14"/>
      <c r="N157" s="14"/>
      <c r="O157" s="14"/>
      <c r="P157" s="14"/>
      <c r="Q157" s="14"/>
      <c r="R157" s="14"/>
      <c r="S157" s="14"/>
      <c r="T157" s="14"/>
      <c r="U157" s="14"/>
      <c r="V157" s="14"/>
      <c r="W157" s="14"/>
    </row>
    <row r="158" spans="1:23" x14ac:dyDescent="0.25">
      <c r="A158" s="14"/>
      <c r="B158" s="14"/>
      <c r="C158" s="14"/>
      <c r="D158" s="14"/>
      <c r="E158" s="14"/>
      <c r="F158" s="14"/>
      <c r="G158" s="14"/>
      <c r="H158" s="14"/>
      <c r="I158" s="14"/>
      <c r="J158" s="14"/>
      <c r="K158" s="14"/>
      <c r="L158" s="14"/>
      <c r="M158" s="14"/>
      <c r="N158" s="14"/>
      <c r="O158" s="14"/>
      <c r="P158" s="14"/>
      <c r="Q158" s="14"/>
      <c r="R158" s="14"/>
      <c r="S158" s="14"/>
      <c r="T158" s="14"/>
      <c r="U158" s="14"/>
      <c r="V158" s="14"/>
      <c r="W158" s="14"/>
    </row>
    <row r="159" spans="1:23" x14ac:dyDescent="0.25">
      <c r="A159" s="14"/>
      <c r="B159" s="14"/>
      <c r="C159" s="14"/>
      <c r="D159" s="14"/>
      <c r="E159" s="14"/>
      <c r="F159" s="14"/>
      <c r="G159" s="14"/>
      <c r="H159" s="14"/>
      <c r="I159" s="14"/>
      <c r="J159" s="14"/>
      <c r="K159" s="14"/>
      <c r="L159" s="14"/>
      <c r="M159" s="14"/>
      <c r="N159" s="14"/>
      <c r="O159" s="14"/>
      <c r="P159" s="14"/>
      <c r="Q159" s="14"/>
      <c r="R159" s="14"/>
      <c r="S159" s="14"/>
      <c r="T159" s="14"/>
      <c r="U159" s="14"/>
      <c r="V159" s="14"/>
      <c r="W159" s="14"/>
    </row>
    <row r="160" spans="1:23" x14ac:dyDescent="0.25">
      <c r="A160" s="14"/>
      <c r="B160" s="14"/>
      <c r="C160" s="14"/>
      <c r="D160" s="14"/>
      <c r="E160" s="14"/>
      <c r="F160" s="14"/>
      <c r="G160" s="14"/>
      <c r="H160" s="14"/>
      <c r="I160" s="14"/>
      <c r="J160" s="14"/>
      <c r="K160" s="14"/>
      <c r="L160" s="14"/>
      <c r="M160" s="14"/>
      <c r="N160" s="14"/>
      <c r="O160" s="14"/>
      <c r="P160" s="14"/>
      <c r="Q160" s="14"/>
      <c r="R160" s="14"/>
      <c r="S160" s="14"/>
      <c r="T160" s="14"/>
      <c r="U160" s="14"/>
      <c r="V160" s="14"/>
      <c r="W160" s="14"/>
    </row>
    <row r="161" spans="1:23" x14ac:dyDescent="0.25">
      <c r="A161" s="14"/>
      <c r="B161" s="14"/>
      <c r="C161" s="14"/>
      <c r="D161" s="14"/>
      <c r="E161" s="14"/>
      <c r="F161" s="14"/>
      <c r="G161" s="14"/>
      <c r="H161" s="14"/>
      <c r="I161" s="14"/>
      <c r="J161" s="14"/>
      <c r="K161" s="14"/>
      <c r="L161" s="14"/>
      <c r="M161" s="14"/>
      <c r="N161" s="14"/>
      <c r="O161" s="14"/>
      <c r="P161" s="14"/>
      <c r="Q161" s="14"/>
      <c r="R161" s="14"/>
      <c r="S161" s="14"/>
      <c r="T161" s="14"/>
      <c r="U161" s="14"/>
      <c r="V161" s="14"/>
      <c r="W161" s="14"/>
    </row>
    <row r="162" spans="1:23" x14ac:dyDescent="0.25">
      <c r="A162" s="14"/>
      <c r="B162" s="14"/>
      <c r="C162" s="14"/>
      <c r="D162" s="14"/>
      <c r="E162" s="14"/>
      <c r="F162" s="14"/>
      <c r="G162" s="14"/>
      <c r="H162" s="14"/>
      <c r="I162" s="14"/>
      <c r="J162" s="14"/>
      <c r="K162" s="14"/>
      <c r="L162" s="14"/>
      <c r="M162" s="14"/>
      <c r="N162" s="14"/>
      <c r="O162" s="14"/>
      <c r="P162" s="14"/>
      <c r="Q162" s="14"/>
      <c r="R162" s="14"/>
      <c r="S162" s="14"/>
      <c r="T162" s="14"/>
      <c r="U162" s="14"/>
      <c r="V162" s="14"/>
      <c r="W162" s="14"/>
    </row>
    <row r="163" spans="1:23" x14ac:dyDescent="0.25">
      <c r="A163" s="14"/>
      <c r="B163" s="14"/>
      <c r="C163" s="14"/>
      <c r="D163" s="14"/>
      <c r="E163" s="14"/>
      <c r="F163" s="14"/>
      <c r="G163" s="14"/>
      <c r="H163" s="14"/>
      <c r="I163" s="14"/>
      <c r="J163" s="14"/>
      <c r="K163" s="14"/>
      <c r="L163" s="14"/>
      <c r="M163" s="14"/>
      <c r="N163" s="14"/>
      <c r="O163" s="14"/>
      <c r="P163" s="14"/>
      <c r="Q163" s="14"/>
      <c r="R163" s="14"/>
      <c r="S163" s="14"/>
      <c r="T163" s="14"/>
      <c r="U163" s="14"/>
      <c r="V163" s="14"/>
      <c r="W163" s="14"/>
    </row>
    <row r="164" spans="1:23" x14ac:dyDescent="0.25">
      <c r="A164" s="14"/>
      <c r="B164" s="14"/>
      <c r="C164" s="14"/>
      <c r="D164" s="14"/>
      <c r="E164" s="14"/>
      <c r="F164" s="14"/>
      <c r="G164" s="14"/>
      <c r="H164" s="14"/>
      <c r="I164" s="14"/>
      <c r="J164" s="14"/>
      <c r="K164" s="14"/>
      <c r="L164" s="14"/>
      <c r="M164" s="14"/>
      <c r="N164" s="14"/>
      <c r="O164" s="14"/>
      <c r="P164" s="14"/>
      <c r="Q164" s="14"/>
      <c r="R164" s="14"/>
      <c r="S164" s="14"/>
      <c r="T164" s="14"/>
      <c r="U164" s="14"/>
      <c r="V164" s="14"/>
      <c r="W164" s="14"/>
    </row>
    <row r="165" spans="1:23" x14ac:dyDescent="0.25">
      <c r="A165" s="14"/>
      <c r="B165" s="14"/>
      <c r="C165" s="14"/>
      <c r="D165" s="14"/>
      <c r="E165" s="14"/>
      <c r="F165" s="14"/>
      <c r="G165" s="14"/>
      <c r="H165" s="14"/>
      <c r="I165" s="14"/>
      <c r="J165" s="14"/>
      <c r="K165" s="14"/>
      <c r="L165" s="14"/>
      <c r="M165" s="14"/>
      <c r="N165" s="14"/>
      <c r="O165" s="14"/>
      <c r="P165" s="14"/>
      <c r="Q165" s="14"/>
      <c r="R165" s="14"/>
      <c r="S165" s="14"/>
      <c r="T165" s="14"/>
      <c r="U165" s="14"/>
      <c r="V165" s="14"/>
      <c r="W165" s="14"/>
    </row>
    <row r="166" spans="1:23" x14ac:dyDescent="0.25">
      <c r="A166" s="14"/>
      <c r="B166" s="14"/>
      <c r="C166" s="14"/>
      <c r="D166" s="14"/>
      <c r="E166" s="14"/>
      <c r="F166" s="14"/>
      <c r="G166" s="14"/>
      <c r="H166" s="14"/>
      <c r="I166" s="14"/>
      <c r="J166" s="14"/>
      <c r="K166" s="14"/>
      <c r="L166" s="14"/>
      <c r="M166" s="14"/>
      <c r="N166" s="14"/>
      <c r="O166" s="14"/>
      <c r="P166" s="14"/>
      <c r="Q166" s="14"/>
      <c r="R166" s="14"/>
      <c r="S166" s="14"/>
      <c r="T166" s="14"/>
      <c r="U166" s="14"/>
      <c r="V166" s="14"/>
      <c r="W166" s="14"/>
    </row>
    <row r="167" spans="1:23" x14ac:dyDescent="0.25">
      <c r="A167" s="14"/>
      <c r="B167" s="14"/>
      <c r="C167" s="14"/>
      <c r="D167" s="14"/>
      <c r="E167" s="14"/>
      <c r="F167" s="14"/>
      <c r="G167" s="14"/>
      <c r="H167" s="14"/>
      <c r="I167" s="14"/>
      <c r="J167" s="14"/>
      <c r="K167" s="14"/>
      <c r="L167" s="14"/>
      <c r="M167" s="14"/>
      <c r="N167" s="14"/>
      <c r="O167" s="14"/>
      <c r="P167" s="14"/>
      <c r="Q167" s="14"/>
      <c r="R167" s="14"/>
      <c r="S167" s="14"/>
      <c r="T167" s="14"/>
      <c r="U167" s="14"/>
      <c r="V167" s="14"/>
      <c r="W167" s="14"/>
    </row>
    <row r="168" spans="1:23" x14ac:dyDescent="0.25">
      <c r="A168" s="14"/>
      <c r="B168" s="14"/>
      <c r="C168" s="14"/>
      <c r="D168" s="14"/>
      <c r="E168" s="14"/>
      <c r="F168" s="14"/>
      <c r="G168" s="14"/>
      <c r="H168" s="14"/>
      <c r="I168" s="14"/>
      <c r="J168" s="14"/>
      <c r="K168" s="14"/>
      <c r="L168" s="14"/>
      <c r="M168" s="14"/>
      <c r="N168" s="14"/>
      <c r="O168" s="14"/>
      <c r="P168" s="14"/>
      <c r="Q168" s="14"/>
      <c r="R168" s="14"/>
      <c r="S168" s="14"/>
      <c r="T168" s="14"/>
      <c r="U168" s="14"/>
      <c r="V168" s="14"/>
      <c r="W168" s="14"/>
    </row>
    <row r="169" spans="1:23" x14ac:dyDescent="0.25">
      <c r="A169" s="14"/>
      <c r="B169" s="14"/>
      <c r="C169" s="14"/>
      <c r="D169" s="14"/>
      <c r="E169" s="14"/>
      <c r="F169" s="14"/>
      <c r="G169" s="14"/>
      <c r="H169" s="14"/>
      <c r="I169" s="14"/>
      <c r="J169" s="14"/>
      <c r="K169" s="14"/>
      <c r="L169" s="14"/>
      <c r="M169" s="14"/>
      <c r="N169" s="14"/>
      <c r="O169" s="14"/>
      <c r="P169" s="14"/>
      <c r="Q169" s="14"/>
      <c r="R169" s="14"/>
      <c r="S169" s="14"/>
      <c r="T169" s="14"/>
      <c r="U169" s="14"/>
      <c r="V169" s="14"/>
      <c r="W169" s="14"/>
    </row>
    <row r="170" spans="1:23" x14ac:dyDescent="0.25">
      <c r="A170" s="14"/>
      <c r="B170" s="14"/>
      <c r="C170" s="14"/>
      <c r="D170" s="14"/>
      <c r="E170" s="14"/>
      <c r="F170" s="14"/>
      <c r="G170" s="14"/>
      <c r="H170" s="14"/>
      <c r="I170" s="14"/>
      <c r="J170" s="14"/>
      <c r="K170" s="14"/>
      <c r="L170" s="14"/>
      <c r="M170" s="14"/>
      <c r="N170" s="14"/>
      <c r="O170" s="14"/>
      <c r="P170" s="14"/>
      <c r="Q170" s="14"/>
      <c r="R170" s="14"/>
      <c r="S170" s="14"/>
      <c r="T170" s="14"/>
      <c r="U170" s="14"/>
      <c r="V170" s="14"/>
      <c r="W170" s="14"/>
    </row>
    <row r="171" spans="1:23" x14ac:dyDescent="0.25">
      <c r="A171" s="14"/>
      <c r="B171" s="14"/>
      <c r="C171" s="14"/>
      <c r="D171" s="14"/>
      <c r="E171" s="14"/>
      <c r="F171" s="14"/>
      <c r="G171" s="14"/>
      <c r="H171" s="14"/>
      <c r="I171" s="14"/>
      <c r="J171" s="14"/>
      <c r="K171" s="14"/>
      <c r="L171" s="14"/>
      <c r="M171" s="14"/>
      <c r="N171" s="14"/>
      <c r="O171" s="14"/>
      <c r="P171" s="14"/>
      <c r="Q171" s="14"/>
      <c r="R171" s="14"/>
      <c r="S171" s="14"/>
      <c r="T171" s="14"/>
      <c r="U171" s="14"/>
      <c r="V171" s="14"/>
      <c r="W171" s="14"/>
    </row>
    <row r="172" spans="1:23" x14ac:dyDescent="0.25">
      <c r="A172" s="14"/>
      <c r="B172" s="14"/>
      <c r="C172" s="14"/>
      <c r="D172" s="14"/>
      <c r="E172" s="14"/>
      <c r="F172" s="14"/>
      <c r="G172" s="14"/>
      <c r="H172" s="14"/>
      <c r="I172" s="14"/>
      <c r="J172" s="14"/>
      <c r="K172" s="14"/>
      <c r="L172" s="14"/>
      <c r="M172" s="14"/>
      <c r="N172" s="14"/>
      <c r="O172" s="14"/>
      <c r="P172" s="14"/>
      <c r="Q172" s="14"/>
      <c r="R172" s="14"/>
      <c r="S172" s="14"/>
      <c r="T172" s="14"/>
      <c r="U172" s="14"/>
      <c r="V172" s="14"/>
      <c r="W172" s="14"/>
    </row>
    <row r="173" spans="1:23" x14ac:dyDescent="0.25">
      <c r="A173" s="14"/>
      <c r="B173" s="14"/>
      <c r="C173" s="14"/>
      <c r="D173" s="14"/>
      <c r="E173" s="14"/>
      <c r="F173" s="14"/>
      <c r="G173" s="14"/>
      <c r="H173" s="14"/>
      <c r="I173" s="14"/>
      <c r="J173" s="14"/>
      <c r="K173" s="14"/>
      <c r="L173" s="14"/>
      <c r="M173" s="14"/>
      <c r="N173" s="14"/>
      <c r="O173" s="14"/>
      <c r="P173" s="14"/>
      <c r="Q173" s="14"/>
      <c r="R173" s="14"/>
      <c r="S173" s="14"/>
      <c r="T173" s="14"/>
      <c r="U173" s="14"/>
      <c r="V173" s="14"/>
      <c r="W173" s="14"/>
    </row>
    <row r="174" spans="1:23" x14ac:dyDescent="0.25">
      <c r="A174" s="14"/>
      <c r="B174" s="14"/>
      <c r="C174" s="14"/>
      <c r="D174" s="14"/>
      <c r="E174" s="14"/>
      <c r="F174" s="14"/>
      <c r="G174" s="14"/>
      <c r="H174" s="14"/>
      <c r="I174" s="14"/>
      <c r="J174" s="14"/>
      <c r="K174" s="14"/>
      <c r="L174" s="14"/>
      <c r="M174" s="14"/>
      <c r="N174" s="14"/>
      <c r="O174" s="14"/>
      <c r="P174" s="14"/>
      <c r="Q174" s="14"/>
      <c r="R174" s="14"/>
      <c r="S174" s="14"/>
      <c r="T174" s="14"/>
      <c r="U174" s="14"/>
      <c r="V174" s="14"/>
      <c r="W174" s="14"/>
    </row>
    <row r="175" spans="1:23" x14ac:dyDescent="0.25">
      <c r="A175" s="14"/>
      <c r="B175" s="14"/>
      <c r="C175" s="14"/>
      <c r="D175" s="14"/>
      <c r="E175" s="14"/>
      <c r="F175" s="14"/>
      <c r="G175" s="14"/>
      <c r="H175" s="14"/>
      <c r="I175" s="14"/>
      <c r="J175" s="14"/>
      <c r="K175" s="14"/>
      <c r="L175" s="14"/>
      <c r="M175" s="14"/>
      <c r="N175" s="14"/>
      <c r="O175" s="14"/>
      <c r="P175" s="14"/>
      <c r="Q175" s="14"/>
      <c r="R175" s="14"/>
      <c r="S175" s="14"/>
      <c r="T175" s="14"/>
      <c r="U175" s="14"/>
      <c r="V175" s="14"/>
      <c r="W175" s="14"/>
    </row>
    <row r="176" spans="1:23" x14ac:dyDescent="0.25">
      <c r="A176" s="14"/>
      <c r="B176" s="14"/>
      <c r="C176" s="14"/>
      <c r="D176" s="14"/>
      <c r="E176" s="14"/>
      <c r="F176" s="14"/>
      <c r="G176" s="14"/>
      <c r="H176" s="14"/>
      <c r="I176" s="14"/>
      <c r="J176" s="14"/>
      <c r="K176" s="14"/>
      <c r="L176" s="14"/>
      <c r="M176" s="14"/>
      <c r="N176" s="14"/>
      <c r="O176" s="14"/>
      <c r="P176" s="14"/>
      <c r="Q176" s="14"/>
      <c r="R176" s="14"/>
      <c r="S176" s="14"/>
      <c r="T176" s="14"/>
      <c r="U176" s="14"/>
      <c r="V176" s="14"/>
      <c r="W176" s="14"/>
    </row>
    <row r="177" spans="1:23" x14ac:dyDescent="0.25">
      <c r="A177" s="14"/>
      <c r="B177" s="14"/>
      <c r="C177" s="14"/>
      <c r="D177" s="14"/>
      <c r="E177" s="14"/>
      <c r="F177" s="14"/>
      <c r="G177" s="14"/>
      <c r="H177" s="14"/>
      <c r="I177" s="14"/>
      <c r="J177" s="14"/>
      <c r="K177" s="14"/>
      <c r="L177" s="14"/>
      <c r="M177" s="14"/>
      <c r="N177" s="14"/>
      <c r="O177" s="14"/>
      <c r="P177" s="14"/>
      <c r="Q177" s="14"/>
      <c r="R177" s="14"/>
      <c r="S177" s="14"/>
      <c r="T177" s="14"/>
      <c r="U177" s="14"/>
      <c r="V177" s="14"/>
      <c r="W177" s="14"/>
    </row>
    <row r="178" spans="1:23" x14ac:dyDescent="0.25">
      <c r="A178" s="14"/>
      <c r="B178" s="14"/>
      <c r="C178" s="14"/>
      <c r="D178" s="14"/>
      <c r="E178" s="14"/>
      <c r="F178" s="14"/>
      <c r="G178" s="14"/>
      <c r="H178" s="14"/>
      <c r="I178" s="14"/>
      <c r="J178" s="14"/>
      <c r="K178" s="14"/>
      <c r="L178" s="14"/>
      <c r="M178" s="14"/>
      <c r="N178" s="14"/>
      <c r="O178" s="14"/>
      <c r="P178" s="14"/>
      <c r="Q178" s="14"/>
      <c r="R178" s="14"/>
      <c r="S178" s="14"/>
      <c r="T178" s="14"/>
      <c r="U178" s="14"/>
      <c r="V178" s="14"/>
      <c r="W178" s="14"/>
    </row>
    <row r="179" spans="1:23" x14ac:dyDescent="0.25">
      <c r="A179" s="14"/>
      <c r="B179" s="14"/>
      <c r="C179" s="14"/>
      <c r="D179" s="14"/>
      <c r="E179" s="14"/>
      <c r="F179" s="14"/>
      <c r="G179" s="14"/>
      <c r="H179" s="14"/>
      <c r="I179" s="14"/>
      <c r="J179" s="14"/>
      <c r="K179" s="14"/>
      <c r="L179" s="14"/>
      <c r="M179" s="14"/>
      <c r="N179" s="14"/>
      <c r="O179" s="14"/>
      <c r="P179" s="14"/>
      <c r="Q179" s="14"/>
      <c r="R179" s="14"/>
      <c r="S179" s="14"/>
      <c r="T179" s="14"/>
      <c r="U179" s="14"/>
      <c r="V179" s="14"/>
      <c r="W179" s="14"/>
    </row>
    <row r="180" spans="1:23" x14ac:dyDescent="0.25">
      <c r="A180" s="14"/>
      <c r="B180" s="14"/>
      <c r="C180" s="14"/>
      <c r="D180" s="14"/>
      <c r="E180" s="14"/>
      <c r="F180" s="14"/>
      <c r="G180" s="14"/>
      <c r="H180" s="14"/>
      <c r="I180" s="14"/>
      <c r="J180" s="14"/>
      <c r="K180" s="14"/>
      <c r="L180" s="14"/>
      <c r="M180" s="14"/>
      <c r="N180" s="14"/>
      <c r="O180" s="14"/>
      <c r="P180" s="14"/>
      <c r="Q180" s="14"/>
      <c r="R180" s="14"/>
      <c r="S180" s="14"/>
      <c r="T180" s="14"/>
      <c r="U180" s="14"/>
      <c r="V180" s="14"/>
      <c r="W180" s="14"/>
    </row>
    <row r="181" spans="1:23" x14ac:dyDescent="0.25">
      <c r="A181" s="14"/>
      <c r="B181" s="14"/>
      <c r="C181" s="14"/>
      <c r="D181" s="14"/>
      <c r="E181" s="14"/>
      <c r="F181" s="14"/>
      <c r="G181" s="14"/>
      <c r="H181" s="14"/>
      <c r="I181" s="14"/>
      <c r="J181" s="14"/>
      <c r="K181" s="14"/>
      <c r="L181" s="14"/>
      <c r="M181" s="14"/>
      <c r="N181" s="14"/>
      <c r="O181" s="14"/>
      <c r="P181" s="14"/>
      <c r="Q181" s="14"/>
      <c r="R181" s="14"/>
      <c r="S181" s="14"/>
      <c r="T181" s="14"/>
      <c r="U181" s="14"/>
      <c r="V181" s="14"/>
      <c r="W181" s="14"/>
    </row>
    <row r="182" spans="1:23" x14ac:dyDescent="0.25">
      <c r="A182" s="14"/>
      <c r="B182" s="14"/>
      <c r="C182" s="14"/>
      <c r="D182" s="14"/>
      <c r="E182" s="14"/>
      <c r="F182" s="14"/>
      <c r="G182" s="14"/>
      <c r="H182" s="14"/>
      <c r="I182" s="14"/>
      <c r="J182" s="14"/>
      <c r="K182" s="14"/>
      <c r="L182" s="14"/>
      <c r="M182" s="14"/>
      <c r="N182" s="14"/>
      <c r="O182" s="14"/>
      <c r="P182" s="14"/>
      <c r="Q182" s="14"/>
      <c r="R182" s="14"/>
      <c r="S182" s="14"/>
      <c r="T182" s="14"/>
      <c r="U182" s="14"/>
      <c r="V182" s="14"/>
      <c r="W182" s="14"/>
    </row>
    <row r="183" spans="1:23" x14ac:dyDescent="0.25">
      <c r="A183" s="14"/>
      <c r="B183" s="14"/>
      <c r="C183" s="14"/>
      <c r="D183" s="14"/>
      <c r="E183" s="14"/>
      <c r="F183" s="14"/>
      <c r="G183" s="14"/>
      <c r="H183" s="14"/>
      <c r="I183" s="14"/>
      <c r="J183" s="14"/>
      <c r="K183" s="14"/>
      <c r="L183" s="14"/>
      <c r="M183" s="14"/>
      <c r="N183" s="14"/>
      <c r="O183" s="14"/>
      <c r="P183" s="14"/>
      <c r="Q183" s="14"/>
      <c r="R183" s="14"/>
      <c r="S183" s="14"/>
      <c r="T183" s="14"/>
      <c r="U183" s="14"/>
      <c r="V183" s="14"/>
      <c r="W183" s="14"/>
    </row>
    <row r="184" spans="1:23" x14ac:dyDescent="0.25">
      <c r="A184" s="14"/>
      <c r="B184" s="14"/>
      <c r="C184" s="14"/>
      <c r="D184" s="14"/>
      <c r="E184" s="14"/>
      <c r="F184" s="14"/>
      <c r="G184" s="14"/>
      <c r="H184" s="14"/>
      <c r="I184" s="14"/>
      <c r="J184" s="14"/>
      <c r="K184" s="14"/>
      <c r="L184" s="14"/>
      <c r="M184" s="14"/>
      <c r="N184" s="14"/>
      <c r="O184" s="14"/>
      <c r="P184" s="14"/>
      <c r="Q184" s="14"/>
      <c r="R184" s="14"/>
      <c r="S184" s="14"/>
      <c r="T184" s="14"/>
      <c r="U184" s="14"/>
      <c r="V184" s="14"/>
      <c r="W184" s="14"/>
    </row>
    <row r="185" spans="1:23" x14ac:dyDescent="0.25">
      <c r="A185" s="14"/>
      <c r="B185" s="14"/>
      <c r="C185" s="14"/>
      <c r="D185" s="14"/>
      <c r="E185" s="14"/>
      <c r="F185" s="14"/>
      <c r="G185" s="14"/>
      <c r="H185" s="14"/>
      <c r="I185" s="14"/>
      <c r="J185" s="14"/>
      <c r="K185" s="14"/>
      <c r="L185" s="14"/>
      <c r="M185" s="14"/>
      <c r="N185" s="14"/>
      <c r="O185" s="14"/>
      <c r="P185" s="14"/>
      <c r="Q185" s="14"/>
      <c r="R185" s="14"/>
      <c r="S185" s="14"/>
      <c r="T185" s="14"/>
      <c r="U185" s="14"/>
      <c r="V185" s="14"/>
      <c r="W185" s="14"/>
    </row>
    <row r="186" spans="1:23" x14ac:dyDescent="0.25">
      <c r="A186" s="14"/>
      <c r="B186" s="14"/>
      <c r="C186" s="14"/>
      <c r="D186" s="14"/>
      <c r="E186" s="14"/>
      <c r="F186" s="14"/>
      <c r="G186" s="14"/>
      <c r="H186" s="14"/>
      <c r="I186" s="14"/>
      <c r="J186" s="14"/>
      <c r="K186" s="14"/>
      <c r="L186" s="14"/>
      <c r="M186" s="14"/>
      <c r="N186" s="14"/>
      <c r="O186" s="14"/>
      <c r="P186" s="14"/>
      <c r="Q186" s="14"/>
      <c r="R186" s="14"/>
      <c r="S186" s="14"/>
      <c r="T186" s="14"/>
      <c r="U186" s="14"/>
      <c r="V186" s="14"/>
      <c r="W186" s="14"/>
    </row>
    <row r="187" spans="1:23" x14ac:dyDescent="0.25">
      <c r="A187" s="14"/>
      <c r="B187" s="14"/>
      <c r="C187" s="14"/>
      <c r="D187" s="14"/>
      <c r="E187" s="14"/>
      <c r="F187" s="14"/>
      <c r="G187" s="14"/>
      <c r="H187" s="14"/>
      <c r="I187" s="14"/>
      <c r="J187" s="14"/>
      <c r="K187" s="14"/>
      <c r="L187" s="14"/>
      <c r="M187" s="14"/>
      <c r="N187" s="14"/>
      <c r="O187" s="14"/>
      <c r="P187" s="14"/>
      <c r="Q187" s="14"/>
      <c r="R187" s="14"/>
      <c r="S187" s="14"/>
      <c r="T187" s="14"/>
      <c r="U187" s="14"/>
      <c r="V187" s="14"/>
      <c r="W187" s="14"/>
    </row>
    <row r="188" spans="1:23" x14ac:dyDescent="0.25">
      <c r="A188" s="14"/>
      <c r="B188" s="14"/>
      <c r="C188" s="14"/>
      <c r="D188" s="14"/>
      <c r="E188" s="14"/>
      <c r="F188" s="14"/>
      <c r="G188" s="14"/>
      <c r="H188" s="14"/>
      <c r="I188" s="14"/>
      <c r="J188" s="14"/>
      <c r="K188" s="14"/>
      <c r="L188" s="14"/>
      <c r="M188" s="14"/>
      <c r="N188" s="14"/>
      <c r="O188" s="14"/>
      <c r="P188" s="14"/>
      <c r="Q188" s="14"/>
      <c r="R188" s="14"/>
      <c r="S188" s="14"/>
      <c r="T188" s="14"/>
      <c r="U188" s="14"/>
      <c r="V188" s="14"/>
      <c r="W188" s="14"/>
    </row>
    <row r="189" spans="1:23" x14ac:dyDescent="0.25">
      <c r="A189" s="14"/>
      <c r="B189" s="14"/>
      <c r="C189" s="14"/>
      <c r="D189" s="14"/>
      <c r="E189" s="14"/>
      <c r="F189" s="14"/>
      <c r="G189" s="14"/>
      <c r="H189" s="14"/>
      <c r="I189" s="14"/>
      <c r="J189" s="14"/>
      <c r="K189" s="14"/>
      <c r="L189" s="14"/>
      <c r="M189" s="14"/>
      <c r="N189" s="14"/>
      <c r="O189" s="14"/>
      <c r="P189" s="14"/>
      <c r="Q189" s="14"/>
      <c r="R189" s="14"/>
      <c r="S189" s="14"/>
      <c r="T189" s="14"/>
      <c r="U189" s="14"/>
      <c r="V189" s="14"/>
      <c r="W189" s="14"/>
    </row>
    <row r="190" spans="1:23" x14ac:dyDescent="0.25">
      <c r="A190" s="14"/>
      <c r="B190" s="14"/>
      <c r="C190" s="14"/>
      <c r="D190" s="14"/>
      <c r="E190" s="14"/>
      <c r="F190" s="14"/>
      <c r="G190" s="14"/>
      <c r="H190" s="14"/>
      <c r="I190" s="14"/>
      <c r="J190" s="14"/>
      <c r="K190" s="14"/>
      <c r="L190" s="14"/>
      <c r="M190" s="14"/>
      <c r="N190" s="14"/>
      <c r="O190" s="14"/>
      <c r="P190" s="14"/>
      <c r="Q190" s="14"/>
      <c r="R190" s="14"/>
      <c r="S190" s="14"/>
      <c r="T190" s="14"/>
      <c r="U190" s="14"/>
      <c r="V190" s="14"/>
      <c r="W190" s="14"/>
    </row>
    <row r="191" spans="1:23" x14ac:dyDescent="0.25">
      <c r="A191" s="14"/>
      <c r="B191" s="14"/>
      <c r="C191" s="14"/>
      <c r="D191" s="14"/>
      <c r="E191" s="14"/>
      <c r="F191" s="14"/>
      <c r="G191" s="14"/>
      <c r="H191" s="14"/>
      <c r="I191" s="14"/>
      <c r="J191" s="14"/>
      <c r="K191" s="14"/>
      <c r="L191" s="14"/>
      <c r="M191" s="14"/>
      <c r="N191" s="14"/>
      <c r="O191" s="14"/>
      <c r="P191" s="14"/>
      <c r="Q191" s="14"/>
      <c r="R191" s="14"/>
      <c r="S191" s="14"/>
      <c r="T191" s="14"/>
      <c r="U191" s="14"/>
      <c r="V191" s="14"/>
      <c r="W191" s="14"/>
    </row>
    <row r="192" spans="1:23" x14ac:dyDescent="0.25">
      <c r="A192" s="14"/>
      <c r="B192" s="14"/>
      <c r="C192" s="14"/>
      <c r="D192" s="14"/>
      <c r="E192" s="14"/>
      <c r="F192" s="14"/>
      <c r="G192" s="14"/>
      <c r="H192" s="14"/>
      <c r="I192" s="14"/>
      <c r="J192" s="14"/>
      <c r="K192" s="14"/>
      <c r="L192" s="14"/>
      <c r="M192" s="14"/>
      <c r="N192" s="14"/>
      <c r="O192" s="14"/>
      <c r="P192" s="14"/>
      <c r="Q192" s="14"/>
      <c r="R192" s="14"/>
      <c r="S192" s="14"/>
      <c r="T192" s="14"/>
      <c r="U192" s="14"/>
      <c r="V192" s="14"/>
      <c r="W192" s="14"/>
    </row>
    <row r="193" spans="1:23" x14ac:dyDescent="0.25">
      <c r="A193" s="14"/>
      <c r="B193" s="14"/>
      <c r="C193" s="14"/>
      <c r="D193" s="14"/>
      <c r="E193" s="14"/>
      <c r="F193" s="14"/>
      <c r="G193" s="14"/>
      <c r="H193" s="14"/>
      <c r="I193" s="14"/>
      <c r="J193" s="14"/>
      <c r="K193" s="14"/>
      <c r="L193" s="14"/>
      <c r="M193" s="14"/>
      <c r="N193" s="14"/>
      <c r="O193" s="14"/>
      <c r="P193" s="14"/>
      <c r="Q193" s="14"/>
      <c r="R193" s="14"/>
      <c r="S193" s="14"/>
      <c r="T193" s="14"/>
      <c r="U193" s="14"/>
      <c r="V193" s="14"/>
      <c r="W193" s="14"/>
    </row>
    <row r="194" spans="1:23" x14ac:dyDescent="0.25">
      <c r="A194" s="14"/>
      <c r="B194" s="14"/>
      <c r="C194" s="14"/>
      <c r="D194" s="14"/>
      <c r="E194" s="14"/>
      <c r="F194" s="14"/>
      <c r="G194" s="14"/>
      <c r="H194" s="14"/>
      <c r="I194" s="14"/>
      <c r="J194" s="14"/>
      <c r="K194" s="14"/>
      <c r="L194" s="14"/>
      <c r="M194" s="14"/>
      <c r="N194" s="14"/>
      <c r="O194" s="14"/>
      <c r="P194" s="14"/>
      <c r="Q194" s="14"/>
      <c r="R194" s="14"/>
      <c r="S194" s="14"/>
      <c r="T194" s="14"/>
      <c r="U194" s="14"/>
      <c r="V194" s="14"/>
      <c r="W194" s="14"/>
    </row>
    <row r="195" spans="1:23" x14ac:dyDescent="0.25">
      <c r="A195" s="14"/>
      <c r="B195" s="14"/>
      <c r="C195" s="14"/>
      <c r="D195" s="14"/>
      <c r="E195" s="14"/>
      <c r="F195" s="14"/>
      <c r="G195" s="14"/>
      <c r="H195" s="14"/>
      <c r="I195" s="14"/>
      <c r="J195" s="14"/>
      <c r="K195" s="14"/>
      <c r="L195" s="14"/>
      <c r="M195" s="14"/>
      <c r="N195" s="14"/>
      <c r="O195" s="14"/>
      <c r="P195" s="14"/>
      <c r="Q195" s="14"/>
      <c r="R195" s="14"/>
      <c r="S195" s="14"/>
      <c r="T195" s="14"/>
      <c r="U195" s="14"/>
      <c r="V195" s="14"/>
      <c r="W195" s="14"/>
    </row>
    <row r="196" spans="1:23" x14ac:dyDescent="0.25">
      <c r="A196" s="14"/>
      <c r="B196" s="14"/>
      <c r="C196" s="14"/>
      <c r="D196" s="14"/>
      <c r="E196" s="14"/>
      <c r="F196" s="14"/>
      <c r="G196" s="14"/>
      <c r="H196" s="14"/>
      <c r="I196" s="14"/>
      <c r="J196" s="14"/>
      <c r="K196" s="14"/>
      <c r="L196" s="14"/>
      <c r="M196" s="14"/>
      <c r="N196" s="14"/>
      <c r="O196" s="14"/>
      <c r="P196" s="14"/>
      <c r="Q196" s="14"/>
      <c r="R196" s="14"/>
      <c r="S196" s="14"/>
      <c r="T196" s="14"/>
      <c r="U196" s="14"/>
      <c r="V196" s="14"/>
      <c r="W196" s="14"/>
    </row>
    <row r="197" spans="1:23" x14ac:dyDescent="0.25">
      <c r="A197" s="14"/>
      <c r="B197" s="14"/>
      <c r="C197" s="14"/>
      <c r="D197" s="14"/>
      <c r="E197" s="14"/>
      <c r="F197" s="14"/>
      <c r="G197" s="14"/>
      <c r="H197" s="14"/>
      <c r="I197" s="14"/>
      <c r="J197" s="14"/>
      <c r="K197" s="14"/>
      <c r="L197" s="14"/>
      <c r="M197" s="14"/>
      <c r="N197" s="14"/>
      <c r="O197" s="14"/>
      <c r="P197" s="14"/>
      <c r="Q197" s="14"/>
      <c r="R197" s="14"/>
      <c r="S197" s="14"/>
      <c r="T197" s="14"/>
      <c r="U197" s="14"/>
      <c r="V197" s="14"/>
      <c r="W197" s="14"/>
    </row>
    <row r="198" spans="1:23" x14ac:dyDescent="0.25">
      <c r="A198" s="14"/>
      <c r="B198" s="14"/>
      <c r="C198" s="14"/>
      <c r="D198" s="14"/>
      <c r="E198" s="14"/>
      <c r="F198" s="14"/>
      <c r="G198" s="14"/>
      <c r="H198" s="14"/>
      <c r="I198" s="14"/>
      <c r="J198" s="14"/>
      <c r="K198" s="14"/>
      <c r="L198" s="14"/>
      <c r="M198" s="14"/>
      <c r="N198" s="14"/>
      <c r="O198" s="14"/>
      <c r="P198" s="14"/>
      <c r="Q198" s="14"/>
      <c r="R198" s="14"/>
      <c r="S198" s="14"/>
      <c r="T198" s="14"/>
      <c r="U198" s="14"/>
      <c r="V198" s="14"/>
      <c r="W198" s="14"/>
    </row>
    <row r="199" spans="1:23" x14ac:dyDescent="0.25">
      <c r="A199" s="14"/>
      <c r="B199" s="14"/>
      <c r="C199" s="14"/>
      <c r="D199" s="14"/>
      <c r="E199" s="14"/>
      <c r="F199" s="14"/>
      <c r="G199" s="14"/>
      <c r="H199" s="14"/>
      <c r="I199" s="14"/>
      <c r="J199" s="14"/>
      <c r="K199" s="14"/>
      <c r="L199" s="14"/>
      <c r="M199" s="14"/>
      <c r="N199" s="14"/>
      <c r="O199" s="14"/>
      <c r="P199" s="14"/>
      <c r="Q199" s="14"/>
      <c r="R199" s="14"/>
      <c r="S199" s="14"/>
      <c r="T199" s="14"/>
      <c r="U199" s="14"/>
      <c r="V199" s="14"/>
      <c r="W199" s="14"/>
    </row>
    <row r="200" spans="1:23" x14ac:dyDescent="0.25">
      <c r="A200" s="14"/>
      <c r="B200" s="14"/>
      <c r="C200" s="14"/>
      <c r="D200" s="14"/>
      <c r="E200" s="14"/>
      <c r="F200" s="14"/>
      <c r="G200" s="14"/>
      <c r="H200" s="14"/>
      <c r="I200" s="14"/>
      <c r="J200" s="14"/>
      <c r="K200" s="14"/>
      <c r="L200" s="14"/>
      <c r="M200" s="14"/>
      <c r="N200" s="14"/>
      <c r="O200" s="14"/>
      <c r="P200" s="14"/>
      <c r="Q200" s="14"/>
      <c r="R200" s="14"/>
      <c r="S200" s="14"/>
      <c r="T200" s="14"/>
      <c r="U200" s="14"/>
      <c r="V200" s="14"/>
      <c r="W200" s="14"/>
    </row>
    <row r="201" spans="1:23" x14ac:dyDescent="0.25">
      <c r="A201" s="14"/>
      <c r="B201" s="14"/>
      <c r="C201" s="14"/>
      <c r="D201" s="14"/>
      <c r="E201" s="14"/>
      <c r="F201" s="14"/>
      <c r="G201" s="14"/>
      <c r="H201" s="14"/>
      <c r="I201" s="14"/>
      <c r="J201" s="14"/>
      <c r="K201" s="14"/>
      <c r="L201" s="14"/>
      <c r="M201" s="14"/>
      <c r="N201" s="14"/>
      <c r="O201" s="14"/>
      <c r="P201" s="14"/>
      <c r="Q201" s="14"/>
      <c r="R201" s="14"/>
      <c r="S201" s="14"/>
      <c r="T201" s="14"/>
      <c r="U201" s="14"/>
      <c r="V201" s="14"/>
      <c r="W201" s="14"/>
    </row>
    <row r="202" spans="1:23" x14ac:dyDescent="0.25">
      <c r="A202" s="14"/>
      <c r="B202" s="14"/>
      <c r="C202" s="14"/>
      <c r="D202" s="14"/>
      <c r="E202" s="14"/>
      <c r="F202" s="14"/>
      <c r="G202" s="14"/>
      <c r="H202" s="14"/>
      <c r="I202" s="14"/>
      <c r="J202" s="14"/>
      <c r="K202" s="14"/>
      <c r="L202" s="14"/>
      <c r="M202" s="14"/>
      <c r="N202" s="14"/>
      <c r="O202" s="14"/>
      <c r="P202" s="14"/>
      <c r="Q202" s="14"/>
      <c r="R202" s="14"/>
      <c r="S202" s="14"/>
      <c r="T202" s="14"/>
      <c r="U202" s="14"/>
      <c r="V202" s="14"/>
      <c r="W202" s="14"/>
    </row>
    <row r="203" spans="1:23" x14ac:dyDescent="0.25">
      <c r="A203" s="14"/>
      <c r="B203" s="14"/>
      <c r="C203" s="14"/>
      <c r="D203" s="14"/>
      <c r="E203" s="14"/>
      <c r="F203" s="14"/>
      <c r="G203" s="14"/>
      <c r="H203" s="14"/>
      <c r="I203" s="14"/>
      <c r="J203" s="14"/>
      <c r="K203" s="14"/>
      <c r="L203" s="14"/>
      <c r="M203" s="14"/>
      <c r="N203" s="14"/>
      <c r="O203" s="14"/>
      <c r="P203" s="14"/>
      <c r="Q203" s="14"/>
      <c r="R203" s="14"/>
      <c r="S203" s="14"/>
      <c r="T203" s="14"/>
      <c r="U203" s="14"/>
      <c r="V203" s="14"/>
      <c r="W203" s="14"/>
    </row>
    <row r="204" spans="1:23" x14ac:dyDescent="0.25">
      <c r="A204" s="14"/>
      <c r="B204" s="14"/>
      <c r="C204" s="14"/>
      <c r="D204" s="14"/>
      <c r="E204" s="14"/>
      <c r="F204" s="14"/>
      <c r="G204" s="14"/>
      <c r="H204" s="14"/>
      <c r="I204" s="14"/>
      <c r="J204" s="14"/>
      <c r="K204" s="14"/>
      <c r="L204" s="14"/>
      <c r="M204" s="14"/>
      <c r="N204" s="14"/>
      <c r="O204" s="14"/>
      <c r="P204" s="14"/>
      <c r="Q204" s="14"/>
      <c r="R204" s="14"/>
      <c r="S204" s="14"/>
      <c r="T204" s="14"/>
      <c r="U204" s="14"/>
      <c r="V204" s="14"/>
      <c r="W204" s="14"/>
    </row>
    <row r="205" spans="1:23" x14ac:dyDescent="0.25">
      <c r="A205" s="14"/>
      <c r="B205" s="14"/>
      <c r="C205" s="14"/>
      <c r="D205" s="14"/>
      <c r="E205" s="14"/>
      <c r="F205" s="14"/>
      <c r="G205" s="14"/>
      <c r="H205" s="14"/>
      <c r="I205" s="14"/>
      <c r="J205" s="14"/>
      <c r="K205" s="14"/>
      <c r="L205" s="14"/>
      <c r="M205" s="14"/>
      <c r="N205" s="14"/>
      <c r="O205" s="14"/>
      <c r="P205" s="14"/>
      <c r="Q205" s="14"/>
      <c r="R205" s="14"/>
      <c r="S205" s="14"/>
      <c r="T205" s="14"/>
      <c r="U205" s="14"/>
      <c r="V205" s="14"/>
      <c r="W205" s="14"/>
    </row>
    <row r="206" spans="1:23" x14ac:dyDescent="0.25">
      <c r="A206" s="14"/>
      <c r="B206" s="14"/>
      <c r="C206" s="14"/>
      <c r="D206" s="14"/>
      <c r="E206" s="14"/>
      <c r="F206" s="14"/>
      <c r="G206" s="14"/>
      <c r="H206" s="14"/>
      <c r="I206" s="14"/>
      <c r="J206" s="14"/>
      <c r="K206" s="14"/>
      <c r="L206" s="14"/>
      <c r="M206" s="14"/>
      <c r="N206" s="14"/>
      <c r="O206" s="14"/>
      <c r="P206" s="14"/>
      <c r="Q206" s="14"/>
      <c r="R206" s="14"/>
      <c r="S206" s="14"/>
      <c r="T206" s="14"/>
      <c r="U206" s="14"/>
      <c r="V206" s="14"/>
      <c r="W206" s="14"/>
    </row>
    <row r="207" spans="1:23" x14ac:dyDescent="0.25">
      <c r="A207" s="14"/>
      <c r="B207" s="14"/>
      <c r="C207" s="14"/>
      <c r="D207" s="14"/>
      <c r="E207" s="14"/>
      <c r="F207" s="14"/>
      <c r="G207" s="14"/>
      <c r="H207" s="14"/>
      <c r="I207" s="14"/>
      <c r="J207" s="14"/>
      <c r="K207" s="14"/>
      <c r="L207" s="14"/>
      <c r="M207" s="14"/>
      <c r="N207" s="14"/>
      <c r="O207" s="14"/>
      <c r="P207" s="14"/>
      <c r="Q207" s="14"/>
      <c r="R207" s="14"/>
      <c r="S207" s="14"/>
      <c r="T207" s="14"/>
      <c r="U207" s="14"/>
      <c r="V207" s="14"/>
      <c r="W207" s="14"/>
    </row>
    <row r="208" spans="1:23" x14ac:dyDescent="0.25">
      <c r="A208" s="14"/>
      <c r="B208" s="14"/>
      <c r="C208" s="14"/>
      <c r="D208" s="14"/>
      <c r="E208" s="14"/>
      <c r="F208" s="14"/>
      <c r="G208" s="14"/>
      <c r="H208" s="14"/>
      <c r="I208" s="14"/>
      <c r="J208" s="14"/>
      <c r="K208" s="14"/>
      <c r="L208" s="14"/>
      <c r="M208" s="14"/>
      <c r="N208" s="14"/>
      <c r="O208" s="14"/>
      <c r="P208" s="14"/>
      <c r="Q208" s="14"/>
      <c r="R208" s="14"/>
      <c r="S208" s="14"/>
      <c r="T208" s="14"/>
      <c r="U208" s="14"/>
      <c r="V208" s="14"/>
      <c r="W208" s="14"/>
    </row>
    <row r="209" spans="1:23" x14ac:dyDescent="0.25">
      <c r="A209" s="14"/>
      <c r="B209" s="14"/>
      <c r="C209" s="14"/>
      <c r="D209" s="14"/>
      <c r="E209" s="14"/>
      <c r="F209" s="14"/>
      <c r="G209" s="14"/>
      <c r="H209" s="14"/>
      <c r="I209" s="14"/>
      <c r="J209" s="14"/>
      <c r="K209" s="14"/>
      <c r="L209" s="14"/>
      <c r="M209" s="14"/>
      <c r="N209" s="14"/>
      <c r="O209" s="14"/>
      <c r="P209" s="14"/>
      <c r="Q209" s="14"/>
      <c r="R209" s="14"/>
      <c r="S209" s="14"/>
      <c r="T209" s="14"/>
      <c r="U209" s="14"/>
      <c r="V209" s="14"/>
      <c r="W209" s="14"/>
    </row>
    <row r="210" spans="1:23" x14ac:dyDescent="0.25">
      <c r="A210" s="14"/>
      <c r="B210" s="14"/>
      <c r="C210" s="14"/>
      <c r="D210" s="14"/>
      <c r="E210" s="14"/>
      <c r="F210" s="14"/>
      <c r="G210" s="14"/>
      <c r="H210" s="14"/>
      <c r="I210" s="14"/>
      <c r="J210" s="14"/>
      <c r="K210" s="14"/>
      <c r="L210" s="14"/>
      <c r="M210" s="14"/>
      <c r="N210" s="14"/>
      <c r="O210" s="14"/>
      <c r="P210" s="14"/>
      <c r="Q210" s="14"/>
      <c r="R210" s="14"/>
      <c r="S210" s="14"/>
      <c r="T210" s="14"/>
      <c r="U210" s="14"/>
      <c r="V210" s="14"/>
      <c r="W210" s="14"/>
    </row>
    <row r="211" spans="1:23" x14ac:dyDescent="0.25">
      <c r="A211" s="14"/>
      <c r="B211" s="14"/>
      <c r="C211" s="14"/>
      <c r="D211" s="14"/>
      <c r="E211" s="14"/>
      <c r="F211" s="14"/>
      <c r="G211" s="14"/>
      <c r="H211" s="14"/>
      <c r="I211" s="14"/>
      <c r="J211" s="14"/>
      <c r="K211" s="14"/>
      <c r="L211" s="14"/>
      <c r="M211" s="14"/>
      <c r="N211" s="14"/>
      <c r="O211" s="14"/>
      <c r="P211" s="14"/>
      <c r="Q211" s="14"/>
      <c r="R211" s="14"/>
      <c r="S211" s="14"/>
      <c r="T211" s="14"/>
      <c r="U211" s="14"/>
      <c r="V211" s="14"/>
      <c r="W211" s="14"/>
    </row>
    <row r="212" spans="1:23" x14ac:dyDescent="0.25">
      <c r="A212" s="14"/>
      <c r="B212" s="14"/>
      <c r="C212" s="14"/>
      <c r="D212" s="14"/>
      <c r="E212" s="14"/>
      <c r="F212" s="14"/>
      <c r="G212" s="14"/>
      <c r="H212" s="14"/>
      <c r="I212" s="14"/>
      <c r="J212" s="14"/>
      <c r="K212" s="14"/>
      <c r="L212" s="14"/>
      <c r="M212" s="14"/>
      <c r="N212" s="14"/>
      <c r="O212" s="14"/>
      <c r="P212" s="14"/>
      <c r="Q212" s="14"/>
      <c r="R212" s="14"/>
      <c r="S212" s="14"/>
      <c r="T212" s="14"/>
      <c r="U212" s="14"/>
      <c r="V212" s="14"/>
      <c r="W212" s="14"/>
    </row>
    <row r="213" spans="1:23" x14ac:dyDescent="0.25">
      <c r="A213" s="14"/>
      <c r="B213" s="14"/>
      <c r="C213" s="14"/>
      <c r="D213" s="14"/>
      <c r="E213" s="14"/>
      <c r="F213" s="14"/>
      <c r="G213" s="14"/>
      <c r="H213" s="14"/>
      <c r="I213" s="14"/>
      <c r="J213" s="14"/>
      <c r="K213" s="14"/>
      <c r="L213" s="14"/>
      <c r="M213" s="14"/>
      <c r="N213" s="14"/>
      <c r="O213" s="14"/>
      <c r="P213" s="14"/>
      <c r="Q213" s="14"/>
      <c r="R213" s="14"/>
      <c r="S213" s="14"/>
      <c r="T213" s="14"/>
      <c r="U213" s="14"/>
      <c r="V213" s="14"/>
      <c r="W213" s="14"/>
    </row>
    <row r="214" spans="1:23" x14ac:dyDescent="0.25">
      <c r="A214" s="14"/>
      <c r="B214" s="14"/>
      <c r="C214" s="14"/>
      <c r="D214" s="14"/>
      <c r="E214" s="14"/>
      <c r="F214" s="14"/>
      <c r="G214" s="14"/>
      <c r="H214" s="14"/>
      <c r="I214" s="14"/>
      <c r="J214" s="14"/>
      <c r="K214" s="14"/>
      <c r="L214" s="14"/>
      <c r="M214" s="14"/>
      <c r="N214" s="14"/>
      <c r="O214" s="14"/>
      <c r="P214" s="14"/>
      <c r="Q214" s="14"/>
      <c r="R214" s="14"/>
      <c r="S214" s="14"/>
      <c r="T214" s="14"/>
      <c r="U214" s="14"/>
      <c r="V214" s="14"/>
      <c r="W214" s="14"/>
    </row>
    <row r="215" spans="1:23" x14ac:dyDescent="0.25">
      <c r="A215" s="14"/>
      <c r="B215" s="14"/>
      <c r="C215" s="14"/>
      <c r="D215" s="14"/>
      <c r="E215" s="14"/>
      <c r="F215" s="14"/>
      <c r="G215" s="14"/>
      <c r="H215" s="14"/>
      <c r="I215" s="14"/>
      <c r="J215" s="14"/>
      <c r="K215" s="14"/>
      <c r="L215" s="14"/>
      <c r="M215" s="14"/>
      <c r="N215" s="14"/>
      <c r="O215" s="14"/>
      <c r="P215" s="14"/>
      <c r="Q215" s="14"/>
      <c r="R215" s="14"/>
      <c r="S215" s="14"/>
      <c r="T215" s="14"/>
      <c r="U215" s="14"/>
      <c r="V215" s="14"/>
      <c r="W215" s="14"/>
    </row>
    <row r="216" spans="1:23" x14ac:dyDescent="0.25">
      <c r="A216" s="14"/>
      <c r="B216" s="14"/>
      <c r="C216" s="14"/>
      <c r="D216" s="14"/>
      <c r="E216" s="14"/>
      <c r="F216" s="14"/>
      <c r="G216" s="14"/>
      <c r="H216" s="14"/>
      <c r="I216" s="14"/>
      <c r="J216" s="14"/>
      <c r="K216" s="14"/>
      <c r="L216" s="14"/>
      <c r="M216" s="14"/>
      <c r="N216" s="14"/>
      <c r="O216" s="14"/>
      <c r="P216" s="14"/>
      <c r="Q216" s="14"/>
      <c r="R216" s="14"/>
      <c r="S216" s="14"/>
      <c r="T216" s="14"/>
      <c r="U216" s="14"/>
      <c r="V216" s="14"/>
      <c r="W216" s="14"/>
    </row>
    <row r="217" spans="1:23" x14ac:dyDescent="0.25">
      <c r="A217" s="14"/>
      <c r="B217" s="14"/>
      <c r="C217" s="14"/>
      <c r="D217" s="14"/>
      <c r="E217" s="14"/>
      <c r="F217" s="14"/>
      <c r="G217" s="14"/>
      <c r="H217" s="14"/>
      <c r="I217" s="14"/>
      <c r="J217" s="14"/>
      <c r="K217" s="14"/>
      <c r="L217" s="14"/>
      <c r="M217" s="14"/>
      <c r="N217" s="14"/>
      <c r="O217" s="14"/>
      <c r="P217" s="14"/>
      <c r="Q217" s="14"/>
      <c r="R217" s="14"/>
      <c r="S217" s="14"/>
      <c r="T217" s="14"/>
      <c r="U217" s="14"/>
      <c r="V217" s="14"/>
      <c r="W217" s="14"/>
    </row>
    <row r="218" spans="1:23" x14ac:dyDescent="0.25">
      <c r="A218" s="14"/>
      <c r="B218" s="14"/>
      <c r="C218" s="14"/>
      <c r="D218" s="14"/>
      <c r="E218" s="14"/>
      <c r="F218" s="14"/>
      <c r="G218" s="14"/>
      <c r="H218" s="14"/>
      <c r="I218" s="14"/>
      <c r="J218" s="14"/>
      <c r="K218" s="14"/>
      <c r="L218" s="14"/>
      <c r="M218" s="14"/>
      <c r="N218" s="14"/>
      <c r="O218" s="14"/>
      <c r="P218" s="14"/>
      <c r="Q218" s="14"/>
      <c r="R218" s="14"/>
      <c r="S218" s="14"/>
      <c r="T218" s="14"/>
      <c r="U218" s="14"/>
      <c r="V218" s="14"/>
      <c r="W218" s="14"/>
    </row>
    <row r="219" spans="1:23" x14ac:dyDescent="0.25">
      <c r="A219" s="14"/>
      <c r="B219" s="14"/>
      <c r="C219" s="14"/>
      <c r="D219" s="14"/>
      <c r="E219" s="14"/>
      <c r="F219" s="14"/>
      <c r="G219" s="14"/>
      <c r="H219" s="14"/>
      <c r="I219" s="14"/>
      <c r="J219" s="14"/>
      <c r="K219" s="14"/>
      <c r="L219" s="14"/>
      <c r="M219" s="14"/>
      <c r="N219" s="14"/>
      <c r="O219" s="14"/>
      <c r="P219" s="14"/>
      <c r="Q219" s="14"/>
      <c r="R219" s="14"/>
      <c r="S219" s="14"/>
      <c r="T219" s="14"/>
      <c r="U219" s="14"/>
      <c r="V219" s="14"/>
      <c r="W219" s="14"/>
    </row>
    <row r="220" spans="1:23" x14ac:dyDescent="0.25">
      <c r="A220" s="14"/>
      <c r="B220" s="14"/>
      <c r="C220" s="14"/>
      <c r="D220" s="14"/>
      <c r="E220" s="14"/>
      <c r="F220" s="14"/>
      <c r="G220" s="14"/>
      <c r="H220" s="14"/>
      <c r="I220" s="14"/>
      <c r="J220" s="14"/>
      <c r="K220" s="14"/>
      <c r="L220" s="14"/>
      <c r="M220" s="14"/>
      <c r="N220" s="14"/>
      <c r="O220" s="14"/>
      <c r="P220" s="14"/>
      <c r="Q220" s="14"/>
      <c r="R220" s="14"/>
      <c r="S220" s="14"/>
      <c r="T220" s="14"/>
      <c r="U220" s="14"/>
      <c r="V220" s="14"/>
      <c r="W220" s="14"/>
    </row>
    <row r="221" spans="1:23" x14ac:dyDescent="0.25">
      <c r="A221" s="14"/>
      <c r="B221" s="14"/>
      <c r="C221" s="14"/>
      <c r="D221" s="14"/>
      <c r="E221" s="14"/>
      <c r="F221" s="14"/>
      <c r="G221" s="14"/>
      <c r="H221" s="14"/>
      <c r="I221" s="14"/>
      <c r="J221" s="14"/>
      <c r="K221" s="14"/>
      <c r="L221" s="14"/>
      <c r="M221" s="14"/>
      <c r="N221" s="14"/>
      <c r="O221" s="14"/>
      <c r="P221" s="14"/>
      <c r="Q221" s="14"/>
      <c r="R221" s="14"/>
      <c r="S221" s="14"/>
      <c r="T221" s="14"/>
      <c r="U221" s="14"/>
      <c r="V221" s="14"/>
      <c r="W221" s="14"/>
    </row>
    <row r="222" spans="1:23" x14ac:dyDescent="0.25">
      <c r="A222" s="14"/>
      <c r="B222" s="14"/>
      <c r="C222" s="14"/>
      <c r="D222" s="14"/>
      <c r="E222" s="14"/>
      <c r="F222" s="14"/>
      <c r="G222" s="14"/>
      <c r="H222" s="14"/>
      <c r="I222" s="14"/>
      <c r="J222" s="14"/>
      <c r="K222" s="14"/>
      <c r="L222" s="14"/>
      <c r="M222" s="14"/>
      <c r="N222" s="14"/>
      <c r="O222" s="14"/>
      <c r="P222" s="14"/>
      <c r="Q222" s="14"/>
      <c r="R222" s="14"/>
      <c r="S222" s="14"/>
      <c r="T222" s="14"/>
      <c r="U222" s="14"/>
      <c r="V222" s="14"/>
      <c r="W222" s="14"/>
    </row>
    <row r="223" spans="1:23" x14ac:dyDescent="0.25">
      <c r="A223" s="14"/>
      <c r="B223" s="14"/>
      <c r="C223" s="14"/>
      <c r="D223" s="14"/>
      <c r="E223" s="14"/>
      <c r="F223" s="14"/>
      <c r="G223" s="14"/>
      <c r="H223" s="14"/>
      <c r="I223" s="14"/>
      <c r="J223" s="14"/>
      <c r="K223" s="14"/>
      <c r="L223" s="14"/>
      <c r="M223" s="14"/>
      <c r="N223" s="14"/>
      <c r="O223" s="14"/>
      <c r="P223" s="14"/>
      <c r="Q223" s="14"/>
      <c r="R223" s="14"/>
      <c r="S223" s="14"/>
      <c r="T223" s="14"/>
      <c r="U223" s="14"/>
      <c r="V223" s="14"/>
      <c r="W223" s="14"/>
    </row>
    <row r="224" spans="1:23" x14ac:dyDescent="0.25">
      <c r="A224" s="14"/>
      <c r="B224" s="14"/>
      <c r="C224" s="14"/>
      <c r="D224" s="14"/>
      <c r="E224" s="14"/>
      <c r="F224" s="14"/>
      <c r="G224" s="14"/>
      <c r="H224" s="14"/>
      <c r="I224" s="14"/>
      <c r="J224" s="14"/>
      <c r="K224" s="14"/>
      <c r="L224" s="14"/>
      <c r="M224" s="14"/>
      <c r="N224" s="14"/>
      <c r="O224" s="14"/>
      <c r="P224" s="14"/>
      <c r="Q224" s="14"/>
      <c r="R224" s="14"/>
      <c r="S224" s="14"/>
      <c r="T224" s="14"/>
      <c r="U224" s="14"/>
      <c r="V224" s="14"/>
      <c r="W224" s="14"/>
    </row>
    <row r="225" spans="1:23" x14ac:dyDescent="0.25">
      <c r="A225" s="14"/>
      <c r="B225" s="14"/>
      <c r="C225" s="14"/>
      <c r="D225" s="14"/>
      <c r="E225" s="14"/>
      <c r="F225" s="14"/>
      <c r="G225" s="14"/>
      <c r="H225" s="14"/>
      <c r="I225" s="14"/>
      <c r="J225" s="14"/>
      <c r="K225" s="14"/>
      <c r="L225" s="14"/>
      <c r="M225" s="14"/>
      <c r="N225" s="14"/>
      <c r="O225" s="14"/>
      <c r="P225" s="14"/>
      <c r="Q225" s="14"/>
      <c r="R225" s="14"/>
      <c r="S225" s="14"/>
      <c r="T225" s="14"/>
      <c r="U225" s="14"/>
      <c r="V225" s="14"/>
      <c r="W225" s="14"/>
    </row>
    <row r="226" spans="1:23" x14ac:dyDescent="0.25">
      <c r="A226" s="14"/>
      <c r="B226" s="14"/>
      <c r="C226" s="14"/>
      <c r="D226" s="14"/>
      <c r="E226" s="14"/>
      <c r="F226" s="14"/>
      <c r="G226" s="14"/>
      <c r="H226" s="14"/>
      <c r="I226" s="14"/>
      <c r="J226" s="14"/>
      <c r="K226" s="14"/>
      <c r="L226" s="14"/>
      <c r="M226" s="14"/>
      <c r="N226" s="14"/>
      <c r="O226" s="14"/>
      <c r="P226" s="14"/>
      <c r="Q226" s="14"/>
      <c r="R226" s="14"/>
      <c r="S226" s="14"/>
      <c r="T226" s="14"/>
      <c r="U226" s="14"/>
      <c r="V226" s="14"/>
      <c r="W226" s="14"/>
    </row>
    <row r="227" spans="1:23" x14ac:dyDescent="0.25">
      <c r="A227" s="14"/>
      <c r="B227" s="14"/>
      <c r="C227" s="14"/>
      <c r="D227" s="14"/>
      <c r="E227" s="14"/>
      <c r="F227" s="14"/>
      <c r="G227" s="14"/>
      <c r="H227" s="14"/>
      <c r="I227" s="14"/>
      <c r="J227" s="14"/>
      <c r="K227" s="14"/>
      <c r="L227" s="14"/>
      <c r="M227" s="14"/>
      <c r="N227" s="14"/>
      <c r="O227" s="14"/>
      <c r="P227" s="14"/>
      <c r="Q227" s="14"/>
      <c r="R227" s="14"/>
      <c r="S227" s="14"/>
      <c r="T227" s="14"/>
      <c r="U227" s="14"/>
      <c r="V227" s="14"/>
      <c r="W227" s="14"/>
    </row>
    <row r="228" spans="1:23" x14ac:dyDescent="0.25">
      <c r="A228" s="14"/>
      <c r="B228" s="14"/>
      <c r="C228" s="14"/>
      <c r="D228" s="14"/>
      <c r="E228" s="14"/>
      <c r="F228" s="14"/>
      <c r="G228" s="14"/>
      <c r="H228" s="14"/>
      <c r="I228" s="14"/>
      <c r="J228" s="14"/>
      <c r="K228" s="14"/>
      <c r="L228" s="14"/>
      <c r="M228" s="14"/>
      <c r="N228" s="14"/>
      <c r="O228" s="14"/>
      <c r="P228" s="14"/>
      <c r="Q228" s="14"/>
      <c r="R228" s="14"/>
      <c r="S228" s="14"/>
      <c r="T228" s="14"/>
      <c r="U228" s="14"/>
      <c r="V228" s="14"/>
      <c r="W228" s="14"/>
    </row>
    <row r="229" spans="1:23" x14ac:dyDescent="0.25">
      <c r="A229" s="14"/>
      <c r="B229" s="14"/>
      <c r="C229" s="14"/>
      <c r="D229" s="14"/>
      <c r="E229" s="14"/>
      <c r="F229" s="14"/>
      <c r="G229" s="14"/>
      <c r="H229" s="14"/>
      <c r="I229" s="14"/>
      <c r="J229" s="14"/>
      <c r="K229" s="14"/>
      <c r="L229" s="14"/>
      <c r="M229" s="14"/>
      <c r="N229" s="14"/>
      <c r="O229" s="14"/>
      <c r="P229" s="14"/>
      <c r="Q229" s="14"/>
      <c r="R229" s="14"/>
      <c r="S229" s="14"/>
      <c r="T229" s="14"/>
      <c r="U229" s="14"/>
      <c r="V229" s="14"/>
      <c r="W229" s="14"/>
    </row>
    <row r="230" spans="1:23" x14ac:dyDescent="0.25">
      <c r="A230" s="14"/>
      <c r="B230" s="14"/>
      <c r="C230" s="14"/>
      <c r="D230" s="14"/>
      <c r="E230" s="14"/>
      <c r="F230" s="14"/>
      <c r="G230" s="14"/>
      <c r="H230" s="14"/>
      <c r="I230" s="14"/>
      <c r="J230" s="14"/>
      <c r="K230" s="14"/>
      <c r="L230" s="14"/>
      <c r="M230" s="14"/>
      <c r="N230" s="14"/>
      <c r="O230" s="14"/>
      <c r="P230" s="14"/>
      <c r="Q230" s="14"/>
      <c r="R230" s="14"/>
      <c r="S230" s="14"/>
      <c r="T230" s="14"/>
      <c r="U230" s="14"/>
      <c r="V230" s="14"/>
      <c r="W230" s="14"/>
    </row>
    <row r="231" spans="1:23" x14ac:dyDescent="0.25">
      <c r="A231" s="14"/>
      <c r="B231" s="14"/>
      <c r="C231" s="14"/>
      <c r="D231" s="14"/>
      <c r="E231" s="14"/>
      <c r="F231" s="14"/>
      <c r="G231" s="14"/>
      <c r="H231" s="14"/>
      <c r="I231" s="14"/>
      <c r="J231" s="14"/>
      <c r="K231" s="14"/>
      <c r="L231" s="14"/>
      <c r="M231" s="14"/>
      <c r="N231" s="14"/>
      <c r="O231" s="14"/>
      <c r="P231" s="14"/>
      <c r="Q231" s="14"/>
      <c r="R231" s="14"/>
      <c r="S231" s="14"/>
      <c r="T231" s="14"/>
      <c r="U231" s="14"/>
      <c r="V231" s="14"/>
      <c r="W231" s="14"/>
    </row>
    <row r="232" spans="1:23" x14ac:dyDescent="0.25">
      <c r="A232" s="14"/>
      <c r="B232" s="14"/>
      <c r="C232" s="14"/>
      <c r="D232" s="14"/>
      <c r="E232" s="14"/>
      <c r="F232" s="14"/>
      <c r="G232" s="14"/>
      <c r="H232" s="14"/>
      <c r="I232" s="14"/>
      <c r="J232" s="14"/>
      <c r="K232" s="14"/>
      <c r="L232" s="14"/>
      <c r="M232" s="14"/>
      <c r="N232" s="14"/>
      <c r="O232" s="14"/>
      <c r="P232" s="14"/>
      <c r="Q232" s="14"/>
      <c r="R232" s="14"/>
      <c r="S232" s="14"/>
      <c r="T232" s="14"/>
      <c r="U232" s="14"/>
      <c r="V232" s="14"/>
      <c r="W232" s="14"/>
    </row>
    <row r="233" spans="1:23" x14ac:dyDescent="0.25">
      <c r="A233" s="14"/>
      <c r="B233" s="14"/>
      <c r="C233" s="14"/>
      <c r="D233" s="14"/>
      <c r="E233" s="14"/>
      <c r="F233" s="14"/>
      <c r="G233" s="14"/>
      <c r="H233" s="14"/>
      <c r="I233" s="14"/>
      <c r="J233" s="14"/>
      <c r="K233" s="14"/>
      <c r="L233" s="14"/>
      <c r="M233" s="14"/>
      <c r="N233" s="14"/>
      <c r="O233" s="14"/>
      <c r="P233" s="14"/>
      <c r="Q233" s="14"/>
      <c r="R233" s="14"/>
      <c r="S233" s="14"/>
      <c r="T233" s="14"/>
      <c r="U233" s="14"/>
      <c r="V233" s="14"/>
      <c r="W233" s="14"/>
    </row>
    <row r="234" spans="1:23" x14ac:dyDescent="0.25">
      <c r="A234" s="14"/>
      <c r="B234" s="14"/>
      <c r="C234" s="14"/>
      <c r="D234" s="14"/>
      <c r="E234" s="14"/>
      <c r="F234" s="14"/>
      <c r="G234" s="14"/>
      <c r="H234" s="14"/>
      <c r="I234" s="14"/>
      <c r="J234" s="14"/>
      <c r="K234" s="14"/>
      <c r="L234" s="14"/>
      <c r="M234" s="14"/>
      <c r="N234" s="14"/>
      <c r="O234" s="14"/>
      <c r="P234" s="14"/>
      <c r="Q234" s="14"/>
      <c r="R234" s="14"/>
      <c r="S234" s="14"/>
      <c r="T234" s="14"/>
      <c r="U234" s="14"/>
      <c r="V234" s="14"/>
      <c r="W234" s="14"/>
    </row>
    <row r="235" spans="1:23" x14ac:dyDescent="0.25">
      <c r="A235" s="14"/>
      <c r="B235" s="14"/>
      <c r="C235" s="14"/>
      <c r="D235" s="14"/>
      <c r="E235" s="14"/>
      <c r="F235" s="14"/>
      <c r="G235" s="14"/>
      <c r="H235" s="14"/>
      <c r="I235" s="14"/>
      <c r="J235" s="14"/>
      <c r="K235" s="14"/>
      <c r="L235" s="14"/>
      <c r="M235" s="14"/>
      <c r="N235" s="14"/>
      <c r="O235" s="14"/>
      <c r="P235" s="14"/>
      <c r="Q235" s="14"/>
      <c r="R235" s="14"/>
      <c r="S235" s="14"/>
      <c r="T235" s="14"/>
      <c r="U235" s="14"/>
      <c r="V235" s="14"/>
      <c r="W235" s="14"/>
    </row>
    <row r="236" spans="1:23" x14ac:dyDescent="0.25">
      <c r="A236" s="14"/>
      <c r="B236" s="14"/>
      <c r="C236" s="14"/>
      <c r="D236" s="14"/>
      <c r="E236" s="14"/>
      <c r="F236" s="14"/>
      <c r="G236" s="14"/>
      <c r="H236" s="14"/>
      <c r="I236" s="14"/>
      <c r="J236" s="14"/>
      <c r="K236" s="14"/>
      <c r="L236" s="14"/>
      <c r="M236" s="14"/>
      <c r="N236" s="14"/>
      <c r="O236" s="14"/>
      <c r="P236" s="14"/>
      <c r="Q236" s="14"/>
      <c r="R236" s="14"/>
      <c r="S236" s="14"/>
      <c r="T236" s="14"/>
      <c r="U236" s="14"/>
      <c r="V236" s="14"/>
      <c r="W236" s="14"/>
    </row>
    <row r="237" spans="1:23" x14ac:dyDescent="0.25">
      <c r="A237" s="14"/>
      <c r="B237" s="14"/>
      <c r="C237" s="14"/>
      <c r="D237" s="14"/>
      <c r="E237" s="14"/>
      <c r="F237" s="14"/>
      <c r="G237" s="14"/>
      <c r="H237" s="14"/>
      <c r="I237" s="14"/>
      <c r="J237" s="14"/>
      <c r="K237" s="14"/>
      <c r="L237" s="14"/>
      <c r="M237" s="14"/>
      <c r="N237" s="14"/>
      <c r="O237" s="14"/>
      <c r="P237" s="14"/>
      <c r="Q237" s="14"/>
      <c r="R237" s="14"/>
      <c r="S237" s="14"/>
      <c r="T237" s="14"/>
      <c r="U237" s="14"/>
      <c r="V237" s="14"/>
      <c r="W237" s="14"/>
    </row>
    <row r="238" spans="1:23" x14ac:dyDescent="0.25">
      <c r="A238" s="14"/>
      <c r="B238" s="14"/>
      <c r="C238" s="14"/>
      <c r="D238" s="14"/>
      <c r="E238" s="14"/>
      <c r="F238" s="14"/>
      <c r="G238" s="14"/>
      <c r="H238" s="14"/>
      <c r="I238" s="14"/>
      <c r="J238" s="14"/>
      <c r="K238" s="14"/>
      <c r="L238" s="14"/>
      <c r="M238" s="14"/>
      <c r="N238" s="14"/>
      <c r="O238" s="14"/>
      <c r="P238" s="14"/>
      <c r="Q238" s="14"/>
      <c r="R238" s="14"/>
      <c r="S238" s="14"/>
      <c r="T238" s="14"/>
      <c r="U238" s="14"/>
      <c r="V238" s="14"/>
      <c r="W238" s="14"/>
    </row>
    <row r="239" spans="1:23" x14ac:dyDescent="0.25">
      <c r="A239" s="14"/>
      <c r="B239" s="14"/>
      <c r="C239" s="14"/>
      <c r="D239" s="14"/>
      <c r="E239" s="14"/>
      <c r="F239" s="14"/>
      <c r="G239" s="14"/>
      <c r="H239" s="14"/>
      <c r="I239" s="14"/>
      <c r="J239" s="14"/>
      <c r="K239" s="14"/>
      <c r="L239" s="14"/>
      <c r="M239" s="14"/>
      <c r="N239" s="14"/>
      <c r="O239" s="14"/>
      <c r="P239" s="14"/>
      <c r="Q239" s="14"/>
      <c r="R239" s="14"/>
      <c r="S239" s="14"/>
      <c r="T239" s="14"/>
      <c r="U239" s="14"/>
      <c r="V239" s="14"/>
      <c r="W239" s="14"/>
    </row>
    <row r="240" spans="1:23" x14ac:dyDescent="0.25">
      <c r="A240" s="14"/>
      <c r="B240" s="14"/>
      <c r="C240" s="14"/>
      <c r="D240" s="14"/>
      <c r="E240" s="14"/>
      <c r="F240" s="14"/>
      <c r="G240" s="14"/>
      <c r="H240" s="14"/>
      <c r="I240" s="14"/>
      <c r="J240" s="14"/>
      <c r="K240" s="14"/>
      <c r="L240" s="14"/>
      <c r="M240" s="14"/>
      <c r="N240" s="14"/>
      <c r="O240" s="14"/>
      <c r="P240" s="14"/>
      <c r="Q240" s="14"/>
      <c r="R240" s="14"/>
      <c r="S240" s="14"/>
      <c r="T240" s="14"/>
      <c r="U240" s="14"/>
      <c r="V240" s="14"/>
      <c r="W240" s="14"/>
    </row>
    <row r="241" spans="1:23" x14ac:dyDescent="0.25">
      <c r="A241" s="14"/>
      <c r="B241" s="14"/>
      <c r="C241" s="14"/>
      <c r="D241" s="14"/>
      <c r="E241" s="14"/>
      <c r="F241" s="14"/>
      <c r="G241" s="14"/>
      <c r="H241" s="14"/>
      <c r="I241" s="14"/>
      <c r="J241" s="14"/>
      <c r="K241" s="14"/>
      <c r="L241" s="14"/>
      <c r="M241" s="14"/>
      <c r="N241" s="14"/>
      <c r="O241" s="14"/>
      <c r="P241" s="14"/>
      <c r="Q241" s="14"/>
      <c r="R241" s="14"/>
      <c r="S241" s="14"/>
      <c r="T241" s="14"/>
      <c r="U241" s="14"/>
      <c r="V241" s="14"/>
      <c r="W241" s="14"/>
    </row>
    <row r="242" spans="1:23" x14ac:dyDescent="0.25">
      <c r="A242" s="14"/>
      <c r="B242" s="14"/>
      <c r="C242" s="14"/>
      <c r="D242" s="14"/>
      <c r="E242" s="14"/>
      <c r="F242" s="14"/>
      <c r="G242" s="14"/>
      <c r="H242" s="14"/>
      <c r="I242" s="14"/>
      <c r="J242" s="14"/>
      <c r="K242" s="14"/>
      <c r="L242" s="14"/>
      <c r="M242" s="14"/>
      <c r="N242" s="14"/>
      <c r="O242" s="14"/>
      <c r="P242" s="14"/>
      <c r="Q242" s="14"/>
      <c r="R242" s="14"/>
      <c r="S242" s="14"/>
      <c r="T242" s="14"/>
      <c r="U242" s="14"/>
      <c r="V242" s="14"/>
      <c r="W242" s="14"/>
    </row>
    <row r="243" spans="1:23" x14ac:dyDescent="0.25">
      <c r="A243" s="14"/>
      <c r="B243" s="14"/>
      <c r="C243" s="14"/>
      <c r="D243" s="14"/>
      <c r="E243" s="14"/>
      <c r="F243" s="14"/>
      <c r="G243" s="14"/>
      <c r="H243" s="14"/>
      <c r="I243" s="14"/>
      <c r="J243" s="14"/>
      <c r="K243" s="14"/>
      <c r="L243" s="14"/>
      <c r="M243" s="14"/>
      <c r="N243" s="14"/>
      <c r="O243" s="14"/>
      <c r="P243" s="14"/>
      <c r="Q243" s="14"/>
      <c r="R243" s="14"/>
      <c r="S243" s="14"/>
      <c r="T243" s="14"/>
      <c r="U243" s="14"/>
      <c r="V243" s="14"/>
      <c r="W243" s="14"/>
    </row>
    <row r="244" spans="1:23" x14ac:dyDescent="0.25">
      <c r="A244" s="14"/>
      <c r="B244" s="14"/>
      <c r="C244" s="14"/>
      <c r="D244" s="14"/>
      <c r="E244" s="14"/>
      <c r="F244" s="14"/>
      <c r="G244" s="14"/>
      <c r="H244" s="14"/>
      <c r="I244" s="14"/>
      <c r="J244" s="14"/>
      <c r="K244" s="14"/>
      <c r="L244" s="14"/>
      <c r="M244" s="14"/>
      <c r="N244" s="14"/>
      <c r="O244" s="14"/>
      <c r="P244" s="14"/>
      <c r="Q244" s="14"/>
      <c r="R244" s="14"/>
      <c r="S244" s="14"/>
      <c r="T244" s="14"/>
      <c r="U244" s="14"/>
      <c r="V244" s="14"/>
      <c r="W244" s="14"/>
    </row>
    <row r="245" spans="1:23" x14ac:dyDescent="0.25">
      <c r="A245" s="14"/>
      <c r="B245" s="14"/>
      <c r="C245" s="14"/>
      <c r="D245" s="14"/>
      <c r="E245" s="14"/>
      <c r="F245" s="14"/>
      <c r="G245" s="14"/>
      <c r="H245" s="14"/>
      <c r="I245" s="14"/>
      <c r="J245" s="14"/>
      <c r="K245" s="14"/>
      <c r="L245" s="14"/>
      <c r="M245" s="14"/>
      <c r="N245" s="14"/>
      <c r="O245" s="14"/>
      <c r="P245" s="14"/>
      <c r="Q245" s="14"/>
      <c r="R245" s="14"/>
      <c r="S245" s="14"/>
      <c r="T245" s="14"/>
      <c r="U245" s="14"/>
      <c r="V245" s="14"/>
      <c r="W245" s="14"/>
    </row>
    <row r="246" spans="1:23" x14ac:dyDescent="0.25">
      <c r="A246" s="14"/>
      <c r="B246" s="14"/>
      <c r="C246" s="14"/>
      <c r="D246" s="14"/>
      <c r="E246" s="14"/>
      <c r="F246" s="14"/>
      <c r="G246" s="14"/>
      <c r="H246" s="14"/>
      <c r="I246" s="14"/>
      <c r="J246" s="14"/>
      <c r="K246" s="14"/>
      <c r="L246" s="14"/>
      <c r="M246" s="14"/>
      <c r="N246" s="14"/>
      <c r="O246" s="14"/>
      <c r="P246" s="14"/>
      <c r="Q246" s="14"/>
      <c r="R246" s="14"/>
      <c r="S246" s="14"/>
      <c r="T246" s="14"/>
      <c r="U246" s="14"/>
      <c r="V246" s="14"/>
      <c r="W246" s="14"/>
    </row>
    <row r="247" spans="1:23" x14ac:dyDescent="0.25">
      <c r="A247" s="14"/>
      <c r="B247" s="14"/>
      <c r="C247" s="14"/>
      <c r="D247" s="14"/>
      <c r="E247" s="14"/>
      <c r="F247" s="14"/>
      <c r="G247" s="14"/>
      <c r="H247" s="14"/>
      <c r="I247" s="14"/>
      <c r="J247" s="14"/>
      <c r="K247" s="14"/>
      <c r="L247" s="14"/>
      <c r="M247" s="14"/>
      <c r="N247" s="14"/>
      <c r="O247" s="14"/>
      <c r="P247" s="14"/>
      <c r="Q247" s="14"/>
      <c r="R247" s="14"/>
      <c r="S247" s="14"/>
      <c r="T247" s="14"/>
      <c r="U247" s="14"/>
      <c r="V247" s="14"/>
      <c r="W247" s="14"/>
    </row>
    <row r="248" spans="1:23" x14ac:dyDescent="0.25">
      <c r="A248" s="14"/>
      <c r="B248" s="14"/>
      <c r="C248" s="14"/>
      <c r="D248" s="14"/>
      <c r="E248" s="14"/>
      <c r="F248" s="14"/>
      <c r="G248" s="14"/>
      <c r="H248" s="14"/>
      <c r="I248" s="14"/>
      <c r="J248" s="14"/>
      <c r="K248" s="14"/>
      <c r="L248" s="14"/>
      <c r="M248" s="14"/>
      <c r="N248" s="14"/>
      <c r="O248" s="14"/>
      <c r="P248" s="14"/>
      <c r="Q248" s="14"/>
      <c r="R248" s="14"/>
      <c r="S248" s="14"/>
      <c r="T248" s="14"/>
      <c r="U248" s="14"/>
      <c r="V248" s="14"/>
      <c r="W248" s="14"/>
    </row>
    <row r="249" spans="1:23" x14ac:dyDescent="0.25">
      <c r="A249" s="14"/>
      <c r="B249" s="14"/>
      <c r="C249" s="14"/>
      <c r="D249" s="14"/>
      <c r="E249" s="14"/>
      <c r="F249" s="14"/>
      <c r="G249" s="14"/>
      <c r="H249" s="14"/>
      <c r="I249" s="14"/>
      <c r="J249" s="14"/>
      <c r="K249" s="14"/>
      <c r="L249" s="14"/>
      <c r="M249" s="14"/>
      <c r="N249" s="14"/>
      <c r="O249" s="14"/>
      <c r="P249" s="14"/>
      <c r="Q249" s="14"/>
      <c r="R249" s="14"/>
      <c r="S249" s="14"/>
      <c r="T249" s="14"/>
      <c r="U249" s="14"/>
      <c r="V249" s="14"/>
      <c r="W249" s="14"/>
    </row>
    <row r="250" spans="1:23" x14ac:dyDescent="0.25">
      <c r="A250" s="14"/>
      <c r="B250" s="14"/>
      <c r="C250" s="14"/>
      <c r="D250" s="14"/>
      <c r="E250" s="14"/>
      <c r="F250" s="14"/>
      <c r="G250" s="14"/>
      <c r="H250" s="14"/>
      <c r="I250" s="14"/>
      <c r="J250" s="14"/>
      <c r="K250" s="14"/>
      <c r="L250" s="14"/>
      <c r="M250" s="14"/>
      <c r="N250" s="14"/>
      <c r="O250" s="14"/>
      <c r="P250" s="14"/>
      <c r="Q250" s="14"/>
      <c r="R250" s="14"/>
      <c r="S250" s="14"/>
      <c r="T250" s="14"/>
      <c r="U250" s="14"/>
      <c r="V250" s="14"/>
      <c r="W250" s="14"/>
    </row>
    <row r="251" spans="1:23" x14ac:dyDescent="0.25">
      <c r="A251" s="14"/>
      <c r="B251" s="14"/>
      <c r="C251" s="14"/>
      <c r="D251" s="14"/>
      <c r="E251" s="14"/>
      <c r="F251" s="14"/>
      <c r="G251" s="14"/>
      <c r="H251" s="14"/>
      <c r="I251" s="14"/>
      <c r="J251" s="14"/>
      <c r="K251" s="14"/>
      <c r="L251" s="14"/>
      <c r="M251" s="14"/>
      <c r="N251" s="14"/>
      <c r="O251" s="14"/>
      <c r="P251" s="14"/>
      <c r="Q251" s="14"/>
      <c r="R251" s="14"/>
      <c r="S251" s="14"/>
      <c r="T251" s="14"/>
      <c r="U251" s="14"/>
      <c r="V251" s="14"/>
      <c r="W251" s="14"/>
    </row>
    <row r="252" spans="1:23" x14ac:dyDescent="0.25">
      <c r="A252" s="14"/>
      <c r="B252" s="14"/>
      <c r="C252" s="14"/>
      <c r="D252" s="14"/>
      <c r="E252" s="14"/>
      <c r="F252" s="14"/>
      <c r="G252" s="14"/>
      <c r="H252" s="14"/>
      <c r="I252" s="14"/>
      <c r="J252" s="14"/>
      <c r="K252" s="14"/>
      <c r="L252" s="14"/>
      <c r="M252" s="14"/>
      <c r="N252" s="14"/>
      <c r="O252" s="14"/>
      <c r="P252" s="14"/>
      <c r="Q252" s="14"/>
      <c r="R252" s="14"/>
      <c r="S252" s="14"/>
      <c r="T252" s="14"/>
      <c r="U252" s="14"/>
      <c r="V252" s="14"/>
      <c r="W252" s="14"/>
    </row>
    <row r="253" spans="1:23" x14ac:dyDescent="0.25">
      <c r="A253" s="14"/>
      <c r="B253" s="14"/>
      <c r="C253" s="14"/>
      <c r="D253" s="14"/>
      <c r="E253" s="14"/>
      <c r="F253" s="14"/>
      <c r="G253" s="14"/>
      <c r="H253" s="14"/>
      <c r="I253" s="14"/>
      <c r="J253" s="14"/>
      <c r="K253" s="14"/>
      <c r="L253" s="14"/>
      <c r="M253" s="14"/>
      <c r="N253" s="14"/>
      <c r="O253" s="14"/>
      <c r="P253" s="14"/>
      <c r="Q253" s="14"/>
      <c r="R253" s="14"/>
      <c r="S253" s="14"/>
      <c r="T253" s="14"/>
      <c r="U253" s="14"/>
      <c r="V253" s="14"/>
      <c r="W253" s="14"/>
    </row>
    <row r="254" spans="1:23" x14ac:dyDescent="0.25">
      <c r="A254" s="14"/>
      <c r="B254" s="14"/>
      <c r="C254" s="14"/>
      <c r="D254" s="14"/>
      <c r="E254" s="14"/>
      <c r="F254" s="14"/>
      <c r="G254" s="14"/>
      <c r="H254" s="14"/>
      <c r="I254" s="14"/>
      <c r="J254" s="14"/>
      <c r="K254" s="14"/>
      <c r="L254" s="14"/>
      <c r="M254" s="14"/>
      <c r="N254" s="14"/>
      <c r="O254" s="14"/>
      <c r="P254" s="14"/>
      <c r="Q254" s="14"/>
      <c r="R254" s="14"/>
      <c r="S254" s="14"/>
      <c r="T254" s="14"/>
      <c r="U254" s="14"/>
      <c r="V254" s="14"/>
      <c r="W254" s="14"/>
    </row>
    <row r="255" spans="1:23" x14ac:dyDescent="0.25">
      <c r="A255" s="14"/>
      <c r="B255" s="14"/>
      <c r="C255" s="14"/>
      <c r="D255" s="14"/>
      <c r="E255" s="14"/>
      <c r="F255" s="14"/>
      <c r="G255" s="14"/>
      <c r="H255" s="14"/>
      <c r="I255" s="14"/>
      <c r="J255" s="14"/>
      <c r="K255" s="14"/>
      <c r="L255" s="14"/>
      <c r="M255" s="14"/>
      <c r="N255" s="14"/>
      <c r="O255" s="14"/>
      <c r="P255" s="14"/>
      <c r="Q255" s="14"/>
      <c r="R255" s="14"/>
      <c r="S255" s="14"/>
      <c r="T255" s="14"/>
      <c r="U255" s="14"/>
      <c r="V255" s="14"/>
      <c r="W255" s="14"/>
    </row>
    <row r="256" spans="1:23" x14ac:dyDescent="0.25">
      <c r="A256" s="14"/>
      <c r="B256" s="14"/>
      <c r="C256" s="14"/>
      <c r="D256" s="14"/>
      <c r="E256" s="14"/>
      <c r="F256" s="14"/>
      <c r="G256" s="14"/>
      <c r="H256" s="14"/>
      <c r="I256" s="14"/>
      <c r="J256" s="14"/>
      <c r="K256" s="14"/>
      <c r="L256" s="14"/>
      <c r="M256" s="14"/>
      <c r="N256" s="14"/>
      <c r="O256" s="14"/>
      <c r="P256" s="14"/>
      <c r="Q256" s="14"/>
      <c r="R256" s="14"/>
      <c r="S256" s="14"/>
      <c r="T256" s="14"/>
      <c r="U256" s="14"/>
      <c r="V256" s="14"/>
      <c r="W256" s="14"/>
    </row>
    <row r="257" spans="1:23" x14ac:dyDescent="0.25">
      <c r="A257" s="14"/>
      <c r="B257" s="14"/>
      <c r="C257" s="14"/>
      <c r="D257" s="14"/>
      <c r="E257" s="14"/>
      <c r="F257" s="14"/>
      <c r="G257" s="14"/>
      <c r="H257" s="14"/>
      <c r="I257" s="14"/>
      <c r="J257" s="14"/>
      <c r="K257" s="14"/>
      <c r="L257" s="14"/>
      <c r="M257" s="14"/>
      <c r="N257" s="14"/>
      <c r="O257" s="14"/>
      <c r="P257" s="14"/>
      <c r="Q257" s="14"/>
      <c r="R257" s="14"/>
      <c r="S257" s="14"/>
      <c r="T257" s="14"/>
      <c r="U257" s="14"/>
      <c r="V257" s="14"/>
      <c r="W257" s="14"/>
    </row>
    <row r="258" spans="1:23" x14ac:dyDescent="0.25">
      <c r="A258" s="14"/>
      <c r="B258" s="14"/>
      <c r="C258" s="14"/>
      <c r="D258" s="14"/>
      <c r="E258" s="14"/>
      <c r="F258" s="14"/>
      <c r="G258" s="14"/>
      <c r="H258" s="14"/>
      <c r="I258" s="14"/>
      <c r="J258" s="14"/>
      <c r="K258" s="14"/>
      <c r="L258" s="14"/>
      <c r="M258" s="14"/>
      <c r="N258" s="14"/>
      <c r="O258" s="14"/>
      <c r="P258" s="14"/>
      <c r="Q258" s="14"/>
      <c r="R258" s="14"/>
      <c r="S258" s="14"/>
      <c r="T258" s="14"/>
      <c r="U258" s="14"/>
      <c r="V258" s="14"/>
      <c r="W258" s="14"/>
    </row>
    <row r="259" spans="1:23" x14ac:dyDescent="0.25">
      <c r="A259" s="14"/>
      <c r="B259" s="14"/>
      <c r="C259" s="14"/>
      <c r="D259" s="14"/>
      <c r="E259" s="14"/>
      <c r="F259" s="14"/>
      <c r="G259" s="14"/>
      <c r="H259" s="14"/>
      <c r="I259" s="14"/>
      <c r="J259" s="14"/>
      <c r="K259" s="14"/>
      <c r="L259" s="14"/>
      <c r="M259" s="14"/>
      <c r="N259" s="14"/>
      <c r="O259" s="14"/>
      <c r="P259" s="14"/>
      <c r="Q259" s="14"/>
      <c r="R259" s="14"/>
      <c r="S259" s="14"/>
      <c r="T259" s="14"/>
      <c r="U259" s="14"/>
      <c r="V259" s="14"/>
      <c r="W259" s="14"/>
    </row>
    <row r="260" spans="1:23" x14ac:dyDescent="0.25">
      <c r="A260" s="14"/>
      <c r="B260" s="14"/>
      <c r="C260" s="14"/>
      <c r="D260" s="14"/>
      <c r="E260" s="14"/>
      <c r="F260" s="14"/>
      <c r="G260" s="14"/>
      <c r="H260" s="14"/>
      <c r="I260" s="14"/>
      <c r="J260" s="14"/>
      <c r="K260" s="14"/>
      <c r="L260" s="14"/>
      <c r="M260" s="14"/>
      <c r="N260" s="14"/>
      <c r="O260" s="14"/>
      <c r="P260" s="14"/>
      <c r="Q260" s="14"/>
      <c r="R260" s="14"/>
      <c r="S260" s="14"/>
      <c r="T260" s="14"/>
      <c r="U260" s="14"/>
      <c r="V260" s="14"/>
      <c r="W260" s="14"/>
    </row>
    <row r="261" spans="1:23" x14ac:dyDescent="0.25">
      <c r="A261" s="14"/>
      <c r="B261" s="14"/>
      <c r="C261" s="14"/>
      <c r="D261" s="14"/>
      <c r="E261" s="14"/>
      <c r="F261" s="14"/>
      <c r="G261" s="14"/>
      <c r="H261" s="14"/>
      <c r="I261" s="14"/>
      <c r="J261" s="14"/>
      <c r="K261" s="14"/>
      <c r="L261" s="14"/>
      <c r="M261" s="14"/>
      <c r="N261" s="14"/>
      <c r="O261" s="14"/>
      <c r="P261" s="14"/>
      <c r="Q261" s="14"/>
      <c r="R261" s="14"/>
      <c r="S261" s="14"/>
      <c r="T261" s="14"/>
      <c r="U261" s="14"/>
      <c r="V261" s="14"/>
      <c r="W261" s="14"/>
    </row>
    <row r="262" spans="1:23" x14ac:dyDescent="0.25">
      <c r="A262" s="14"/>
      <c r="B262" s="14"/>
      <c r="C262" s="14"/>
      <c r="D262" s="14"/>
      <c r="E262" s="14"/>
      <c r="F262" s="14"/>
      <c r="G262" s="14"/>
      <c r="H262" s="14"/>
      <c r="I262" s="14"/>
      <c r="J262" s="14"/>
      <c r="K262" s="14"/>
      <c r="L262" s="14"/>
      <c r="M262" s="14"/>
      <c r="N262" s="14"/>
      <c r="O262" s="14"/>
      <c r="P262" s="14"/>
      <c r="Q262" s="14"/>
      <c r="R262" s="14"/>
      <c r="S262" s="14"/>
      <c r="T262" s="14"/>
      <c r="U262" s="14"/>
      <c r="V262" s="14"/>
      <c r="W262" s="14"/>
    </row>
    <row r="263" spans="1:23" x14ac:dyDescent="0.25">
      <c r="A263" s="14"/>
      <c r="B263" s="14"/>
      <c r="C263" s="14"/>
      <c r="D263" s="14"/>
      <c r="E263" s="14"/>
      <c r="F263" s="14"/>
      <c r="G263" s="14"/>
      <c r="H263" s="14"/>
      <c r="I263" s="14"/>
      <c r="J263" s="14"/>
      <c r="K263" s="14"/>
      <c r="L263" s="14"/>
      <c r="M263" s="14"/>
      <c r="N263" s="14"/>
      <c r="O263" s="14"/>
      <c r="P263" s="14"/>
      <c r="Q263" s="14"/>
      <c r="R263" s="14"/>
      <c r="S263" s="14"/>
      <c r="T263" s="14"/>
      <c r="U263" s="14"/>
      <c r="V263" s="14"/>
      <c r="W263" s="14"/>
    </row>
    <row r="264" spans="1:23" x14ac:dyDescent="0.25">
      <c r="A264" s="14"/>
      <c r="B264" s="14"/>
      <c r="C264" s="14"/>
      <c r="D264" s="14"/>
      <c r="E264" s="14"/>
      <c r="F264" s="14"/>
      <c r="G264" s="14"/>
      <c r="H264" s="14"/>
      <c r="I264" s="14"/>
      <c r="J264" s="14"/>
      <c r="K264" s="14"/>
      <c r="L264" s="14"/>
      <c r="M264" s="14"/>
      <c r="N264" s="14"/>
      <c r="O264" s="14"/>
      <c r="P264" s="14"/>
      <c r="Q264" s="14"/>
      <c r="R264" s="14"/>
      <c r="S264" s="14"/>
      <c r="T264" s="14"/>
      <c r="U264" s="14"/>
      <c r="V264" s="14"/>
      <c r="W264" s="14"/>
    </row>
    <row r="265" spans="1:23" x14ac:dyDescent="0.25">
      <c r="A265" s="14"/>
      <c r="B265" s="14"/>
      <c r="C265" s="14"/>
      <c r="D265" s="14"/>
      <c r="E265" s="14"/>
      <c r="F265" s="14"/>
      <c r="G265" s="14"/>
      <c r="H265" s="14"/>
      <c r="I265" s="14"/>
      <c r="J265" s="14"/>
      <c r="K265" s="14"/>
      <c r="L265" s="14"/>
      <c r="M265" s="14"/>
      <c r="N265" s="14"/>
      <c r="O265" s="14"/>
      <c r="P265" s="14"/>
      <c r="Q265" s="14"/>
      <c r="R265" s="14"/>
      <c r="S265" s="14"/>
      <c r="T265" s="14"/>
      <c r="U265" s="14"/>
      <c r="V265" s="14"/>
      <c r="W265" s="14"/>
    </row>
    <row r="266" spans="1:23" x14ac:dyDescent="0.25">
      <c r="A266" s="14"/>
      <c r="B266" s="14"/>
      <c r="C266" s="14"/>
      <c r="D266" s="14"/>
      <c r="E266" s="14"/>
      <c r="F266" s="14"/>
      <c r="G266" s="14"/>
      <c r="H266" s="14"/>
      <c r="I266" s="14"/>
      <c r="J266" s="14"/>
      <c r="K266" s="14"/>
      <c r="L266" s="14"/>
      <c r="M266" s="14"/>
      <c r="N266" s="14"/>
      <c r="O266" s="14"/>
      <c r="P266" s="14"/>
      <c r="Q266" s="14"/>
      <c r="R266" s="14"/>
      <c r="S266" s="14"/>
      <c r="T266" s="14"/>
      <c r="U266" s="14"/>
      <c r="V266" s="14"/>
      <c r="W266" s="14"/>
    </row>
    <row r="267" spans="1:23" x14ac:dyDescent="0.25">
      <c r="A267" s="14"/>
      <c r="B267" s="14"/>
      <c r="C267" s="14"/>
      <c r="D267" s="14"/>
      <c r="E267" s="14"/>
      <c r="F267" s="14"/>
      <c r="G267" s="14"/>
      <c r="H267" s="14"/>
      <c r="I267" s="14"/>
      <c r="J267" s="14"/>
      <c r="K267" s="14"/>
      <c r="L267" s="14"/>
      <c r="M267" s="14"/>
      <c r="N267" s="14"/>
      <c r="O267" s="14"/>
      <c r="P267" s="14"/>
      <c r="Q267" s="14"/>
      <c r="R267" s="14"/>
      <c r="S267" s="14"/>
      <c r="T267" s="14"/>
      <c r="U267" s="14"/>
      <c r="V267" s="14"/>
      <c r="W267" s="14"/>
    </row>
    <row r="268" spans="1:23" x14ac:dyDescent="0.25">
      <c r="A268" s="14"/>
      <c r="B268" s="14"/>
      <c r="C268" s="14"/>
      <c r="D268" s="14"/>
      <c r="E268" s="14"/>
      <c r="F268" s="14"/>
      <c r="G268" s="14"/>
      <c r="H268" s="14"/>
      <c r="I268" s="14"/>
      <c r="J268" s="14"/>
      <c r="K268" s="14"/>
      <c r="L268" s="14"/>
      <c r="M268" s="14"/>
      <c r="N268" s="14"/>
      <c r="O268" s="14"/>
      <c r="P268" s="14"/>
      <c r="Q268" s="14"/>
      <c r="R268" s="14"/>
      <c r="S268" s="14"/>
      <c r="T268" s="14"/>
      <c r="U268" s="14"/>
      <c r="V268" s="14"/>
      <c r="W268" s="14"/>
    </row>
    <row r="269" spans="1:23" x14ac:dyDescent="0.25">
      <c r="A269" s="14"/>
      <c r="B269" s="14"/>
      <c r="C269" s="14"/>
      <c r="D269" s="14"/>
      <c r="E269" s="14"/>
      <c r="F269" s="14"/>
      <c r="G269" s="14"/>
      <c r="H269" s="14"/>
      <c r="I269" s="14"/>
      <c r="J269" s="14"/>
      <c r="K269" s="14"/>
      <c r="L269" s="14"/>
      <c r="M269" s="14"/>
      <c r="N269" s="14"/>
      <c r="O269" s="14"/>
      <c r="P269" s="14"/>
      <c r="Q269" s="14"/>
      <c r="R269" s="14"/>
      <c r="S269" s="14"/>
      <c r="T269" s="14"/>
      <c r="U269" s="14"/>
      <c r="V269" s="14"/>
      <c r="W269" s="14"/>
    </row>
    <row r="270" spans="1:23" x14ac:dyDescent="0.25">
      <c r="A270" s="14"/>
      <c r="B270" s="14"/>
      <c r="C270" s="14"/>
      <c r="D270" s="14"/>
      <c r="E270" s="14"/>
      <c r="F270" s="14"/>
      <c r="G270" s="14"/>
      <c r="H270" s="14"/>
      <c r="I270" s="14"/>
      <c r="J270" s="14"/>
      <c r="K270" s="14"/>
      <c r="L270" s="14"/>
      <c r="M270" s="14"/>
      <c r="N270" s="14"/>
      <c r="O270" s="14"/>
      <c r="P270" s="14"/>
      <c r="Q270" s="14"/>
      <c r="R270" s="14"/>
      <c r="S270" s="14"/>
      <c r="T270" s="14"/>
      <c r="U270" s="14"/>
      <c r="V270" s="14"/>
      <c r="W270" s="14"/>
    </row>
    <row r="271" spans="1:23" x14ac:dyDescent="0.25">
      <c r="A271" s="14"/>
      <c r="B271" s="14"/>
      <c r="C271" s="14"/>
      <c r="D271" s="14"/>
      <c r="E271" s="14"/>
      <c r="F271" s="14"/>
      <c r="G271" s="14"/>
      <c r="H271" s="14"/>
      <c r="I271" s="14"/>
      <c r="J271" s="14"/>
      <c r="K271" s="14"/>
      <c r="L271" s="14"/>
      <c r="M271" s="14"/>
      <c r="N271" s="14"/>
      <c r="O271" s="14"/>
      <c r="P271" s="14"/>
      <c r="Q271" s="14"/>
      <c r="R271" s="14"/>
      <c r="S271" s="14"/>
      <c r="T271" s="14"/>
      <c r="U271" s="14"/>
      <c r="V271" s="14"/>
      <c r="W271" s="14"/>
    </row>
    <row r="272" spans="1:23" x14ac:dyDescent="0.25">
      <c r="A272" s="14"/>
      <c r="B272" s="14"/>
      <c r="C272" s="14"/>
      <c r="D272" s="14"/>
      <c r="E272" s="14"/>
      <c r="F272" s="14"/>
      <c r="G272" s="14"/>
      <c r="H272" s="14"/>
      <c r="I272" s="14"/>
      <c r="J272" s="14"/>
      <c r="K272" s="14"/>
      <c r="L272" s="14"/>
      <c r="M272" s="14"/>
      <c r="N272" s="14"/>
      <c r="O272" s="14"/>
      <c r="P272" s="14"/>
      <c r="Q272" s="14"/>
      <c r="R272" s="14"/>
      <c r="S272" s="14"/>
      <c r="T272" s="14"/>
      <c r="U272" s="14"/>
      <c r="V272" s="14"/>
      <c r="W272" s="14"/>
    </row>
    <row r="273" spans="1:23" x14ac:dyDescent="0.25">
      <c r="A273" s="14"/>
      <c r="B273" s="14"/>
      <c r="C273" s="14"/>
      <c r="D273" s="14"/>
      <c r="E273" s="14"/>
      <c r="F273" s="14"/>
      <c r="G273" s="14"/>
      <c r="H273" s="14"/>
      <c r="I273" s="14"/>
      <c r="J273" s="14"/>
      <c r="K273" s="14"/>
      <c r="L273" s="14"/>
      <c r="M273" s="14"/>
      <c r="N273" s="14"/>
      <c r="O273" s="14"/>
      <c r="P273" s="14"/>
      <c r="Q273" s="14"/>
      <c r="R273" s="14"/>
      <c r="S273" s="14"/>
      <c r="T273" s="14"/>
      <c r="U273" s="14"/>
      <c r="V273" s="14"/>
      <c r="W273" s="14"/>
    </row>
    <row r="274" spans="1:23" x14ac:dyDescent="0.25">
      <c r="A274" s="14"/>
      <c r="B274" s="14"/>
      <c r="C274" s="14"/>
      <c r="D274" s="14"/>
      <c r="E274" s="14"/>
      <c r="F274" s="14"/>
      <c r="G274" s="14"/>
      <c r="H274" s="14"/>
      <c r="I274" s="14"/>
      <c r="J274" s="14"/>
      <c r="K274" s="14"/>
      <c r="L274" s="14"/>
      <c r="M274" s="14"/>
      <c r="N274" s="14"/>
      <c r="O274" s="14"/>
      <c r="P274" s="14"/>
      <c r="Q274" s="14"/>
      <c r="R274" s="14"/>
      <c r="S274" s="14"/>
      <c r="T274" s="14"/>
      <c r="U274" s="14"/>
      <c r="V274" s="14"/>
      <c r="W274" s="14"/>
    </row>
    <row r="275" spans="1:23" x14ac:dyDescent="0.25">
      <c r="A275" s="14"/>
      <c r="B275" s="14"/>
      <c r="C275" s="14"/>
      <c r="D275" s="14"/>
      <c r="E275" s="14"/>
      <c r="F275" s="14"/>
      <c r="G275" s="14"/>
      <c r="H275" s="14"/>
      <c r="I275" s="14"/>
      <c r="J275" s="14"/>
      <c r="K275" s="14"/>
      <c r="L275" s="14"/>
      <c r="M275" s="14"/>
      <c r="N275" s="14"/>
      <c r="O275" s="14"/>
      <c r="P275" s="14"/>
      <c r="Q275" s="14"/>
      <c r="R275" s="14"/>
      <c r="S275" s="14"/>
      <c r="T275" s="14"/>
      <c r="U275" s="14"/>
      <c r="V275" s="14"/>
      <c r="W275" s="14"/>
    </row>
    <row r="276" spans="1:23" x14ac:dyDescent="0.25">
      <c r="A276" s="14"/>
      <c r="B276" s="14"/>
      <c r="C276" s="14"/>
      <c r="D276" s="14"/>
      <c r="E276" s="14"/>
      <c r="F276" s="14"/>
      <c r="G276" s="14"/>
      <c r="H276" s="14"/>
      <c r="I276" s="14"/>
      <c r="J276" s="14"/>
      <c r="K276" s="14"/>
      <c r="L276" s="14"/>
      <c r="M276" s="14"/>
      <c r="N276" s="14"/>
      <c r="O276" s="14"/>
      <c r="P276" s="14"/>
      <c r="Q276" s="14"/>
      <c r="R276" s="14"/>
      <c r="S276" s="14"/>
      <c r="T276" s="14"/>
      <c r="U276" s="14"/>
      <c r="V276" s="14"/>
      <c r="W276" s="14"/>
    </row>
    <row r="277" spans="1:23" x14ac:dyDescent="0.25">
      <c r="A277" s="14"/>
      <c r="B277" s="14"/>
      <c r="C277" s="14"/>
      <c r="D277" s="14"/>
      <c r="E277" s="14"/>
      <c r="F277" s="14"/>
      <c r="G277" s="14"/>
      <c r="H277" s="14"/>
      <c r="I277" s="14"/>
      <c r="J277" s="14"/>
      <c r="K277" s="14"/>
      <c r="L277" s="14"/>
      <c r="M277" s="14"/>
      <c r="N277" s="14"/>
      <c r="O277" s="14"/>
      <c r="P277" s="14"/>
      <c r="Q277" s="14"/>
      <c r="R277" s="14"/>
      <c r="S277" s="14"/>
      <c r="T277" s="14"/>
      <c r="U277" s="14"/>
      <c r="V277" s="14"/>
      <c r="W277" s="14"/>
    </row>
    <row r="278" spans="1:23" x14ac:dyDescent="0.25">
      <c r="A278" s="14"/>
      <c r="B278" s="14"/>
      <c r="C278" s="14"/>
      <c r="D278" s="14"/>
      <c r="E278" s="14"/>
      <c r="F278" s="14"/>
      <c r="G278" s="14"/>
      <c r="H278" s="14"/>
      <c r="I278" s="14"/>
      <c r="J278" s="14"/>
      <c r="K278" s="14"/>
      <c r="L278" s="14"/>
      <c r="M278" s="14"/>
      <c r="N278" s="14"/>
      <c r="O278" s="14"/>
      <c r="P278" s="14"/>
      <c r="Q278" s="14"/>
      <c r="R278" s="14"/>
      <c r="S278" s="14"/>
      <c r="T278" s="14"/>
      <c r="U278" s="14"/>
      <c r="V278" s="14"/>
      <c r="W278" s="14"/>
    </row>
    <row r="279" spans="1:23" x14ac:dyDescent="0.25">
      <c r="A279" s="14"/>
      <c r="B279" s="14"/>
      <c r="C279" s="14"/>
      <c r="D279" s="14"/>
      <c r="E279" s="14"/>
      <c r="F279" s="14"/>
      <c r="G279" s="14"/>
      <c r="H279" s="14"/>
      <c r="I279" s="14"/>
      <c r="J279" s="14"/>
      <c r="K279" s="14"/>
      <c r="L279" s="14"/>
      <c r="M279" s="14"/>
      <c r="N279" s="14"/>
      <c r="O279" s="14"/>
      <c r="P279" s="14"/>
      <c r="Q279" s="14"/>
      <c r="R279" s="14"/>
      <c r="S279" s="14"/>
      <c r="T279" s="14"/>
      <c r="U279" s="14"/>
      <c r="V279" s="14"/>
      <c r="W279" s="14"/>
    </row>
    <row r="280" spans="1:23" x14ac:dyDescent="0.25">
      <c r="A280" s="14"/>
      <c r="B280" s="14"/>
      <c r="C280" s="14"/>
      <c r="D280" s="14"/>
      <c r="E280" s="14"/>
      <c r="F280" s="14"/>
      <c r="G280" s="14"/>
      <c r="H280" s="14"/>
      <c r="I280" s="14"/>
      <c r="J280" s="14"/>
      <c r="K280" s="14"/>
      <c r="L280" s="14"/>
      <c r="M280" s="14"/>
      <c r="N280" s="14"/>
      <c r="O280" s="14"/>
      <c r="P280" s="14"/>
      <c r="Q280" s="14"/>
      <c r="R280" s="14"/>
      <c r="S280" s="14"/>
      <c r="T280" s="14"/>
      <c r="U280" s="14"/>
      <c r="V280" s="14"/>
      <c r="W280" s="14"/>
    </row>
    <row r="281" spans="1:23" x14ac:dyDescent="0.25">
      <c r="A281" s="14"/>
      <c r="B281" s="14"/>
      <c r="C281" s="14"/>
      <c r="D281" s="14"/>
      <c r="E281" s="14"/>
      <c r="F281" s="14"/>
      <c r="G281" s="14"/>
      <c r="H281" s="14"/>
      <c r="I281" s="14"/>
      <c r="J281" s="14"/>
      <c r="K281" s="14"/>
      <c r="L281" s="14"/>
      <c r="M281" s="14"/>
      <c r="N281" s="14"/>
      <c r="O281" s="14"/>
      <c r="P281" s="14"/>
      <c r="Q281" s="14"/>
      <c r="R281" s="14"/>
      <c r="S281" s="14"/>
      <c r="T281" s="14"/>
      <c r="U281" s="14"/>
      <c r="V281" s="14"/>
      <c r="W281" s="14"/>
    </row>
    <row r="282" spans="1:23" x14ac:dyDescent="0.25">
      <c r="A282" s="14"/>
      <c r="B282" s="14"/>
      <c r="C282" s="14"/>
      <c r="D282" s="14"/>
      <c r="E282" s="14"/>
      <c r="F282" s="14"/>
      <c r="G282" s="14"/>
      <c r="H282" s="14"/>
      <c r="I282" s="14"/>
      <c r="J282" s="14"/>
      <c r="K282" s="14"/>
      <c r="L282" s="14"/>
      <c r="M282" s="14"/>
      <c r="N282" s="14"/>
      <c r="O282" s="14"/>
      <c r="P282" s="14"/>
      <c r="Q282" s="14"/>
      <c r="R282" s="14"/>
      <c r="S282" s="14"/>
      <c r="T282" s="14"/>
      <c r="U282" s="14"/>
      <c r="V282" s="14"/>
      <c r="W282" s="14"/>
    </row>
    <row r="283" spans="1:23" x14ac:dyDescent="0.25">
      <c r="A283" s="14"/>
      <c r="B283" s="14"/>
      <c r="C283" s="14"/>
      <c r="D283" s="14"/>
      <c r="E283" s="14"/>
      <c r="F283" s="14"/>
      <c r="G283" s="14"/>
      <c r="H283" s="14"/>
      <c r="I283" s="14"/>
      <c r="J283" s="14"/>
      <c r="K283" s="14"/>
      <c r="L283" s="14"/>
      <c r="M283" s="14"/>
      <c r="N283" s="14"/>
      <c r="O283" s="14"/>
      <c r="P283" s="14"/>
      <c r="Q283" s="14"/>
      <c r="R283" s="14"/>
      <c r="S283" s="14"/>
      <c r="T283" s="14"/>
      <c r="U283" s="14"/>
      <c r="V283" s="14"/>
      <c r="W283" s="14"/>
    </row>
    <row r="284" spans="1:23" x14ac:dyDescent="0.25">
      <c r="A284" s="14"/>
      <c r="B284" s="14"/>
      <c r="C284" s="14"/>
      <c r="D284" s="14"/>
      <c r="E284" s="14"/>
      <c r="F284" s="14"/>
      <c r="G284" s="14"/>
      <c r="H284" s="14"/>
      <c r="I284" s="14"/>
      <c r="J284" s="14"/>
      <c r="K284" s="14"/>
      <c r="L284" s="14"/>
      <c r="M284" s="14"/>
      <c r="N284" s="14"/>
      <c r="O284" s="14"/>
      <c r="P284" s="14"/>
      <c r="Q284" s="14"/>
      <c r="R284" s="14"/>
      <c r="S284" s="14"/>
      <c r="T284" s="14"/>
      <c r="U284" s="14"/>
      <c r="V284" s="14"/>
      <c r="W284" s="14"/>
    </row>
    <row r="285" spans="1:23" x14ac:dyDescent="0.25">
      <c r="A285" s="14"/>
      <c r="B285" s="14"/>
      <c r="C285" s="14"/>
      <c r="D285" s="14"/>
      <c r="E285" s="14"/>
      <c r="F285" s="14"/>
      <c r="G285" s="14"/>
      <c r="H285" s="14"/>
      <c r="I285" s="14"/>
      <c r="J285" s="14"/>
      <c r="K285" s="14"/>
      <c r="L285" s="14"/>
      <c r="M285" s="14"/>
      <c r="N285" s="14"/>
      <c r="O285" s="14"/>
      <c r="P285" s="14"/>
      <c r="Q285" s="14"/>
      <c r="R285" s="14"/>
      <c r="S285" s="14"/>
      <c r="T285" s="14"/>
      <c r="U285" s="14"/>
      <c r="V285" s="14"/>
      <c r="W285" s="14"/>
    </row>
    <row r="286" spans="1:23" x14ac:dyDescent="0.25">
      <c r="A286" s="14"/>
      <c r="B286" s="14"/>
      <c r="C286" s="14"/>
      <c r="D286" s="14"/>
      <c r="E286" s="14"/>
      <c r="F286" s="14"/>
      <c r="G286" s="14"/>
      <c r="H286" s="14"/>
      <c r="I286" s="14"/>
      <c r="J286" s="14"/>
      <c r="K286" s="14"/>
      <c r="L286" s="14"/>
      <c r="M286" s="14"/>
      <c r="N286" s="14"/>
      <c r="O286" s="14"/>
      <c r="P286" s="14"/>
      <c r="Q286" s="14"/>
      <c r="R286" s="14"/>
      <c r="S286" s="14"/>
      <c r="T286" s="14"/>
      <c r="U286" s="14"/>
      <c r="V286" s="14"/>
      <c r="W286" s="14"/>
    </row>
    <row r="287" spans="1:23" x14ac:dyDescent="0.25">
      <c r="A287" s="14"/>
      <c r="B287" s="14"/>
      <c r="C287" s="14"/>
      <c r="D287" s="14"/>
      <c r="E287" s="14"/>
      <c r="F287" s="14"/>
      <c r="G287" s="14"/>
      <c r="H287" s="14"/>
      <c r="I287" s="14"/>
      <c r="J287" s="14"/>
      <c r="K287" s="14"/>
      <c r="L287" s="14"/>
      <c r="M287" s="14"/>
      <c r="N287" s="14"/>
      <c r="O287" s="14"/>
      <c r="P287" s="14"/>
      <c r="Q287" s="14"/>
      <c r="R287" s="14"/>
      <c r="S287" s="14"/>
      <c r="T287" s="14"/>
      <c r="U287" s="14"/>
      <c r="V287" s="14"/>
      <c r="W287" s="14"/>
    </row>
    <row r="288" spans="1:23" x14ac:dyDescent="0.25">
      <c r="A288" s="14"/>
      <c r="B288" s="14"/>
      <c r="C288" s="14"/>
      <c r="D288" s="14"/>
      <c r="E288" s="14"/>
      <c r="F288" s="14"/>
      <c r="G288" s="14"/>
      <c r="H288" s="14"/>
      <c r="I288" s="14"/>
      <c r="J288" s="14"/>
      <c r="K288" s="14"/>
      <c r="L288" s="14"/>
      <c r="M288" s="14"/>
      <c r="N288" s="14"/>
      <c r="O288" s="14"/>
      <c r="P288" s="14"/>
      <c r="Q288" s="14"/>
      <c r="R288" s="14"/>
      <c r="S288" s="14"/>
      <c r="T288" s="14"/>
      <c r="U288" s="14"/>
      <c r="V288" s="14"/>
      <c r="W288" s="14"/>
    </row>
    <row r="289" spans="1:23" x14ac:dyDescent="0.25">
      <c r="A289" s="14"/>
      <c r="B289" s="14"/>
      <c r="C289" s="14"/>
      <c r="D289" s="14"/>
      <c r="E289" s="14"/>
      <c r="F289" s="14"/>
      <c r="G289" s="14"/>
      <c r="H289" s="14"/>
      <c r="I289" s="14"/>
      <c r="J289" s="14"/>
      <c r="K289" s="14"/>
      <c r="L289" s="14"/>
      <c r="M289" s="14"/>
      <c r="N289" s="14"/>
      <c r="O289" s="14"/>
      <c r="P289" s="14"/>
      <c r="Q289" s="14"/>
      <c r="R289" s="14"/>
      <c r="S289" s="14"/>
      <c r="T289" s="14"/>
      <c r="U289" s="14"/>
      <c r="V289" s="14"/>
      <c r="W289" s="14"/>
    </row>
    <row r="290" spans="1:23" x14ac:dyDescent="0.25">
      <c r="A290" s="14"/>
      <c r="B290" s="14"/>
      <c r="C290" s="14"/>
      <c r="D290" s="14"/>
      <c r="E290" s="14"/>
      <c r="F290" s="14"/>
      <c r="G290" s="14"/>
      <c r="H290" s="14"/>
      <c r="I290" s="14"/>
      <c r="J290" s="14"/>
      <c r="K290" s="14"/>
      <c r="L290" s="14"/>
      <c r="M290" s="14"/>
      <c r="N290" s="14"/>
      <c r="O290" s="14"/>
      <c r="P290" s="14"/>
      <c r="Q290" s="14"/>
      <c r="R290" s="14"/>
      <c r="S290" s="14"/>
      <c r="T290" s="14"/>
      <c r="U290" s="14"/>
      <c r="V290" s="14"/>
      <c r="W290" s="14"/>
    </row>
    <row r="291" spans="1:23" x14ac:dyDescent="0.25">
      <c r="A291" s="14"/>
      <c r="B291" s="14"/>
      <c r="C291" s="14"/>
      <c r="D291" s="14"/>
      <c r="E291" s="14"/>
      <c r="F291" s="14"/>
      <c r="G291" s="14"/>
      <c r="H291" s="14"/>
      <c r="I291" s="14"/>
      <c r="J291" s="14"/>
      <c r="K291" s="14"/>
      <c r="L291" s="14"/>
      <c r="M291" s="14"/>
      <c r="N291" s="14"/>
      <c r="O291" s="14"/>
      <c r="P291" s="14"/>
      <c r="Q291" s="14"/>
      <c r="R291" s="14"/>
      <c r="S291" s="14"/>
      <c r="T291" s="14"/>
      <c r="U291" s="14"/>
      <c r="V291" s="14"/>
      <c r="W291" s="14"/>
    </row>
    <row r="292" spans="1:23" x14ac:dyDescent="0.25">
      <c r="A292" s="14"/>
      <c r="B292" s="14"/>
      <c r="C292" s="14"/>
      <c r="D292" s="14"/>
      <c r="E292" s="14"/>
      <c r="F292" s="14"/>
      <c r="G292" s="14"/>
      <c r="H292" s="14"/>
      <c r="I292" s="14"/>
      <c r="J292" s="14"/>
      <c r="K292" s="14"/>
      <c r="L292" s="14"/>
      <c r="M292" s="14"/>
      <c r="N292" s="14"/>
      <c r="O292" s="14"/>
      <c r="P292" s="14"/>
      <c r="Q292" s="14"/>
      <c r="R292" s="14"/>
      <c r="S292" s="14"/>
      <c r="T292" s="14"/>
      <c r="U292" s="14"/>
      <c r="V292" s="14"/>
      <c r="W292" s="14"/>
    </row>
  </sheetData>
  <mergeCells count="41">
    <mergeCell ref="J1:M1"/>
    <mergeCell ref="J2:M2"/>
    <mergeCell ref="B6:D6"/>
    <mergeCell ref="B7:B8"/>
    <mergeCell ref="C7:D7"/>
    <mergeCell ref="E6:E8"/>
    <mergeCell ref="F6:J6"/>
    <mergeCell ref="F7:F8"/>
    <mergeCell ref="G7:G8"/>
    <mergeCell ref="H7:H8"/>
    <mergeCell ref="I7:I8"/>
    <mergeCell ref="J7:J8"/>
    <mergeCell ref="K6:M6"/>
    <mergeCell ref="K7:K8"/>
    <mergeCell ref="L7:M7"/>
    <mergeCell ref="A3:M3"/>
    <mergeCell ref="A6:A8"/>
    <mergeCell ref="A23:B23"/>
    <mergeCell ref="D23:E23"/>
    <mergeCell ref="G23:I23"/>
    <mergeCell ref="A24:B24"/>
    <mergeCell ref="D24:E24"/>
    <mergeCell ref="G24:I24"/>
    <mergeCell ref="A21:B21"/>
    <mergeCell ref="D21:E21"/>
    <mergeCell ref="G21:I21"/>
    <mergeCell ref="A22:B22"/>
    <mergeCell ref="D22:E22"/>
    <mergeCell ref="G22:I22"/>
    <mergeCell ref="A26:B26"/>
    <mergeCell ref="D26:E26"/>
    <mergeCell ref="G26:I26"/>
    <mergeCell ref="A27:B27"/>
    <mergeCell ref="D27:E27"/>
    <mergeCell ref="G27:I27"/>
    <mergeCell ref="A28:B28"/>
    <mergeCell ref="D28:E28"/>
    <mergeCell ref="G28:I28"/>
    <mergeCell ref="A29:B29"/>
    <mergeCell ref="D29:E29"/>
    <mergeCell ref="G29:I29"/>
  </mergeCells>
  <pageMargins left="0" right="0" top="0" bottom="0" header="0.31496062992125984" footer="0.31496062992125984"/>
  <pageSetup paperSize="9" scale="9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L36"/>
  <sheetViews>
    <sheetView view="pageBreakPreview" zoomScale="110" zoomScaleNormal="100" zoomScaleSheetLayoutView="110" workbookViewId="0">
      <selection activeCell="F9" sqref="A1:L23"/>
    </sheetView>
  </sheetViews>
  <sheetFormatPr defaultRowHeight="15" x14ac:dyDescent="0.25"/>
  <cols>
    <col min="1" max="1" width="6.28515625" customWidth="1"/>
    <col min="2" max="2" width="33" customWidth="1"/>
    <col min="3" max="3" width="11.28515625" customWidth="1"/>
    <col min="4" max="4" width="13" customWidth="1"/>
    <col min="5" max="5" width="10.85546875" customWidth="1"/>
    <col min="6" max="6" width="13.5703125" customWidth="1"/>
    <col min="7" max="7" width="9.5703125" customWidth="1"/>
    <col min="8" max="8" width="13.7109375" customWidth="1"/>
    <col min="9" max="12" width="10.7109375" customWidth="1"/>
  </cols>
  <sheetData>
    <row r="1" spans="1:12" x14ac:dyDescent="0.25">
      <c r="A1" s="269"/>
      <c r="B1" s="269"/>
      <c r="C1" s="269"/>
      <c r="D1" s="269"/>
      <c r="E1" s="269"/>
      <c r="F1" s="269"/>
      <c r="G1" s="269"/>
      <c r="H1" s="343" t="s">
        <v>451</v>
      </c>
      <c r="I1" s="343"/>
      <c r="J1" s="343"/>
      <c r="K1" s="343"/>
      <c r="L1" s="343"/>
    </row>
    <row r="2" spans="1:12" x14ac:dyDescent="0.25">
      <c r="A2" s="269"/>
      <c r="B2" s="269"/>
      <c r="C2" s="269"/>
      <c r="D2" s="269"/>
      <c r="E2" s="269"/>
      <c r="F2" s="269"/>
      <c r="G2" s="269"/>
      <c r="H2" s="269"/>
      <c r="I2" s="269"/>
      <c r="J2" s="269"/>
      <c r="K2" s="270" t="s">
        <v>205</v>
      </c>
      <c r="L2" s="270"/>
    </row>
    <row r="3" spans="1:12" ht="12.75" customHeight="1" x14ac:dyDescent="0.25">
      <c r="A3" s="345" t="s">
        <v>255</v>
      </c>
      <c r="B3" s="345"/>
      <c r="C3" s="345"/>
      <c r="D3" s="345"/>
      <c r="E3" s="345"/>
      <c r="F3" s="345"/>
      <c r="G3" s="345"/>
      <c r="H3" s="345"/>
      <c r="I3" s="345"/>
      <c r="J3" s="345"/>
      <c r="K3" s="345"/>
      <c r="L3" s="345"/>
    </row>
    <row r="4" spans="1:12" x14ac:dyDescent="0.25">
      <c r="A4" s="346" t="s">
        <v>434</v>
      </c>
      <c r="B4" s="346"/>
      <c r="C4" s="346"/>
      <c r="D4" s="346"/>
      <c r="E4" s="346"/>
      <c r="F4" s="346"/>
      <c r="G4" s="346"/>
      <c r="H4" s="346"/>
      <c r="I4" s="346"/>
      <c r="J4" s="346"/>
      <c r="K4" s="346"/>
      <c r="L4" s="346"/>
    </row>
    <row r="5" spans="1:12" ht="30" customHeight="1" x14ac:dyDescent="0.25">
      <c r="A5" s="344" t="s">
        <v>146</v>
      </c>
      <c r="B5" s="344" t="s">
        <v>256</v>
      </c>
      <c r="C5" s="341" t="s">
        <v>431</v>
      </c>
      <c r="D5" s="342"/>
      <c r="E5" s="341" t="s">
        <v>432</v>
      </c>
      <c r="F5" s="342"/>
      <c r="G5" s="344" t="s">
        <v>433</v>
      </c>
      <c r="H5" s="344"/>
      <c r="I5" s="344" t="s">
        <v>257</v>
      </c>
      <c r="J5" s="344"/>
      <c r="K5" s="344"/>
      <c r="L5" s="344"/>
    </row>
    <row r="6" spans="1:12" ht="25.5" x14ac:dyDescent="0.25">
      <c r="A6" s="344"/>
      <c r="B6" s="344"/>
      <c r="C6" s="271" t="s">
        <v>258</v>
      </c>
      <c r="D6" s="271" t="s">
        <v>259</v>
      </c>
      <c r="E6" s="271" t="s">
        <v>258</v>
      </c>
      <c r="F6" s="271" t="s">
        <v>259</v>
      </c>
      <c r="G6" s="271" t="s">
        <v>258</v>
      </c>
      <c r="H6" s="271" t="s">
        <v>259</v>
      </c>
      <c r="I6" s="272" t="s">
        <v>151</v>
      </c>
      <c r="J6" s="272" t="s">
        <v>152</v>
      </c>
      <c r="K6" s="272" t="s">
        <v>153</v>
      </c>
      <c r="L6" s="272" t="s">
        <v>154</v>
      </c>
    </row>
    <row r="7" spans="1:12" ht="39" customHeight="1" x14ac:dyDescent="0.25">
      <c r="A7" s="273">
        <v>1</v>
      </c>
      <c r="B7" s="274" t="s">
        <v>316</v>
      </c>
      <c r="C7" s="275">
        <v>742</v>
      </c>
      <c r="D7" s="275">
        <v>48</v>
      </c>
      <c r="E7" s="275">
        <v>640</v>
      </c>
      <c r="F7" s="275">
        <v>41</v>
      </c>
      <c r="G7" s="275">
        <v>800</v>
      </c>
      <c r="H7" s="275">
        <v>40</v>
      </c>
      <c r="I7" s="276">
        <v>800</v>
      </c>
      <c r="J7" s="276">
        <v>800</v>
      </c>
      <c r="K7" s="276">
        <v>800</v>
      </c>
      <c r="L7" s="276">
        <v>800</v>
      </c>
    </row>
    <row r="8" spans="1:12" ht="29.25" customHeight="1" x14ac:dyDescent="0.25">
      <c r="A8" s="273">
        <v>2</v>
      </c>
      <c r="B8" s="274" t="s">
        <v>315</v>
      </c>
      <c r="C8" s="275">
        <v>741</v>
      </c>
      <c r="D8" s="275">
        <v>47</v>
      </c>
      <c r="E8" s="275">
        <v>639</v>
      </c>
      <c r="F8" s="275">
        <v>40</v>
      </c>
      <c r="G8" s="275">
        <v>800</v>
      </c>
      <c r="H8" s="275">
        <v>40</v>
      </c>
      <c r="I8" s="276">
        <v>800</v>
      </c>
      <c r="J8" s="276">
        <v>800</v>
      </c>
      <c r="K8" s="276">
        <v>800</v>
      </c>
      <c r="L8" s="276">
        <v>800</v>
      </c>
    </row>
    <row r="9" spans="1:12" ht="15.75" customHeight="1" x14ac:dyDescent="0.25">
      <c r="A9" s="273">
        <v>3</v>
      </c>
      <c r="B9" s="274" t="s">
        <v>260</v>
      </c>
      <c r="C9" s="275">
        <v>100</v>
      </c>
      <c r="D9" s="275">
        <v>2</v>
      </c>
      <c r="E9" s="277">
        <v>242.75</v>
      </c>
      <c r="F9" s="275">
        <v>0</v>
      </c>
      <c r="G9" s="275">
        <v>0</v>
      </c>
      <c r="H9" s="275">
        <v>0</v>
      </c>
      <c r="I9" s="276">
        <v>0</v>
      </c>
      <c r="J9" s="276">
        <v>0</v>
      </c>
      <c r="K9" s="276">
        <v>0</v>
      </c>
      <c r="L9" s="276">
        <v>0</v>
      </c>
    </row>
    <row r="10" spans="1:12" ht="15.75" customHeight="1" x14ac:dyDescent="0.25">
      <c r="A10" s="273">
        <v>4</v>
      </c>
      <c r="B10" s="274" t="s">
        <v>261</v>
      </c>
      <c r="C10" s="275">
        <v>186</v>
      </c>
      <c r="D10" s="275">
        <v>16</v>
      </c>
      <c r="E10" s="275">
        <v>153</v>
      </c>
      <c r="F10" s="275">
        <v>4</v>
      </c>
      <c r="G10" s="275">
        <v>0</v>
      </c>
      <c r="H10" s="275">
        <v>0</v>
      </c>
      <c r="I10" s="276">
        <v>0</v>
      </c>
      <c r="J10" s="276">
        <v>0</v>
      </c>
      <c r="K10" s="276">
        <v>0</v>
      </c>
      <c r="L10" s="276">
        <v>0</v>
      </c>
    </row>
    <row r="11" spans="1:12" ht="24.75" customHeight="1" x14ac:dyDescent="0.25">
      <c r="A11" s="278">
        <v>5</v>
      </c>
      <c r="B11" s="279" t="s">
        <v>262</v>
      </c>
      <c r="C11" s="280">
        <v>113839.8</v>
      </c>
      <c r="D11" s="280">
        <v>18157</v>
      </c>
      <c r="E11" s="280">
        <v>183750</v>
      </c>
      <c r="F11" s="280">
        <v>15750</v>
      </c>
      <c r="G11" s="280">
        <v>105000</v>
      </c>
      <c r="H11" s="280">
        <v>9000</v>
      </c>
      <c r="I11" s="280">
        <v>26250</v>
      </c>
      <c r="J11" s="280">
        <v>26250</v>
      </c>
      <c r="K11" s="280">
        <v>26250</v>
      </c>
      <c r="L11" s="280">
        <v>26250</v>
      </c>
    </row>
    <row r="12" spans="1:12" x14ac:dyDescent="0.25">
      <c r="A12" s="273" t="s">
        <v>263</v>
      </c>
      <c r="B12" s="281" t="s">
        <v>264</v>
      </c>
      <c r="C12" s="282">
        <v>74410</v>
      </c>
      <c r="D12" s="282">
        <v>6090.9</v>
      </c>
      <c r="E12" s="283">
        <v>85651.1</v>
      </c>
      <c r="F12" s="283">
        <v>4700.3</v>
      </c>
      <c r="G12" s="283">
        <v>86674.3</v>
      </c>
      <c r="H12" s="283">
        <v>4800</v>
      </c>
      <c r="I12" s="284">
        <f>G12/4</f>
        <v>21668.575000000001</v>
      </c>
      <c r="J12" s="284">
        <v>21668.575000000001</v>
      </c>
      <c r="K12" s="284">
        <v>21668.575000000001</v>
      </c>
      <c r="L12" s="284">
        <v>21668.575000000001</v>
      </c>
    </row>
    <row r="13" spans="1:12" x14ac:dyDescent="0.25">
      <c r="A13" s="273" t="s">
        <v>265</v>
      </c>
      <c r="B13" s="281" t="s">
        <v>266</v>
      </c>
      <c r="C13" s="282">
        <v>24659.7</v>
      </c>
      <c r="D13" s="282">
        <v>7221.6</v>
      </c>
      <c r="E13" s="283">
        <v>84364.7</v>
      </c>
      <c r="F13" s="283">
        <v>9973.6</v>
      </c>
      <c r="G13" s="283">
        <v>13739.6</v>
      </c>
      <c r="H13" s="283">
        <v>3775.9</v>
      </c>
      <c r="I13" s="284">
        <v>3434.9</v>
      </c>
      <c r="J13" s="284">
        <v>3434.9</v>
      </c>
      <c r="K13" s="284">
        <v>3434.9</v>
      </c>
      <c r="L13" s="284">
        <v>3434.9</v>
      </c>
    </row>
    <row r="14" spans="1:12" x14ac:dyDescent="0.25">
      <c r="A14" s="273" t="s">
        <v>267</v>
      </c>
      <c r="B14" s="281" t="s">
        <v>268</v>
      </c>
      <c r="C14" s="282">
        <v>3921.5</v>
      </c>
      <c r="D14" s="282">
        <v>1004.5</v>
      </c>
      <c r="E14" s="283">
        <v>4433.1000000000004</v>
      </c>
      <c r="F14" s="283">
        <v>752</v>
      </c>
      <c r="G14" s="283">
        <v>800</v>
      </c>
      <c r="H14" s="283">
        <v>100</v>
      </c>
      <c r="I14" s="284">
        <f>G14/4</f>
        <v>200</v>
      </c>
      <c r="J14" s="284">
        <v>200</v>
      </c>
      <c r="K14" s="284">
        <v>200</v>
      </c>
      <c r="L14" s="284">
        <v>200</v>
      </c>
    </row>
    <row r="15" spans="1:12" ht="15.75" customHeight="1" x14ac:dyDescent="0.25">
      <c r="A15" s="273" t="s">
        <v>269</v>
      </c>
      <c r="B15" s="281" t="s">
        <v>270</v>
      </c>
      <c r="C15" s="282">
        <v>4743</v>
      </c>
      <c r="D15" s="282">
        <v>2794</v>
      </c>
      <c r="E15" s="283">
        <v>4000</v>
      </c>
      <c r="F15" s="283">
        <v>0</v>
      </c>
      <c r="G15" s="283">
        <f t="shared" ref="G15:G19" si="0">I15+J15+K15+L15</f>
        <v>0</v>
      </c>
      <c r="H15" s="283">
        <v>0</v>
      </c>
      <c r="I15" s="284">
        <v>0</v>
      </c>
      <c r="J15" s="284">
        <v>0</v>
      </c>
      <c r="K15" s="284">
        <v>0</v>
      </c>
      <c r="L15" s="284">
        <v>0</v>
      </c>
    </row>
    <row r="16" spans="1:12" ht="15.75" customHeight="1" x14ac:dyDescent="0.25">
      <c r="A16" s="273" t="s">
        <v>271</v>
      </c>
      <c r="B16" s="281" t="s">
        <v>272</v>
      </c>
      <c r="C16" s="282">
        <v>1204.0999999999999</v>
      </c>
      <c r="D16" s="282">
        <v>68.7</v>
      </c>
      <c r="E16" s="283">
        <v>1000</v>
      </c>
      <c r="F16" s="283">
        <v>0</v>
      </c>
      <c r="G16" s="283">
        <f t="shared" si="0"/>
        <v>0</v>
      </c>
      <c r="H16" s="283">
        <v>0</v>
      </c>
      <c r="I16" s="284">
        <v>0</v>
      </c>
      <c r="J16" s="284">
        <v>0</v>
      </c>
      <c r="K16" s="284">
        <v>0</v>
      </c>
      <c r="L16" s="284">
        <v>0</v>
      </c>
    </row>
    <row r="17" spans="1:12" ht="15.75" customHeight="1" x14ac:dyDescent="0.25">
      <c r="A17" s="273" t="s">
        <v>273</v>
      </c>
      <c r="B17" s="281" t="s">
        <v>274</v>
      </c>
      <c r="C17" s="282">
        <v>2700</v>
      </c>
      <c r="D17" s="282">
        <v>451</v>
      </c>
      <c r="E17" s="283">
        <f t="shared" ref="E17:E19" si="1">G17+H17+I17+J17</f>
        <v>0</v>
      </c>
      <c r="F17" s="283">
        <v>0</v>
      </c>
      <c r="G17" s="283">
        <f t="shared" si="0"/>
        <v>0</v>
      </c>
      <c r="H17" s="283">
        <v>0</v>
      </c>
      <c r="I17" s="284">
        <v>0</v>
      </c>
      <c r="J17" s="284">
        <v>0</v>
      </c>
      <c r="K17" s="284">
        <v>0</v>
      </c>
      <c r="L17" s="284">
        <v>0</v>
      </c>
    </row>
    <row r="18" spans="1:12" ht="14.25" customHeight="1" x14ac:dyDescent="0.25">
      <c r="A18" s="273" t="s">
        <v>275</v>
      </c>
      <c r="B18" s="281" t="s">
        <v>276</v>
      </c>
      <c r="C18" s="282">
        <v>2201.5</v>
      </c>
      <c r="D18" s="282">
        <v>526.29999999999995</v>
      </c>
      <c r="E18" s="283">
        <v>4301.1000000000004</v>
      </c>
      <c r="F18" s="283">
        <v>324.10000000000002</v>
      </c>
      <c r="G18" s="283">
        <v>3786.1</v>
      </c>
      <c r="H18" s="283">
        <v>324.10000000000002</v>
      </c>
      <c r="I18" s="284">
        <f>G18/4</f>
        <v>946.52499999999998</v>
      </c>
      <c r="J18" s="284">
        <v>946.52499999999998</v>
      </c>
      <c r="K18" s="284">
        <v>946.52499999999998</v>
      </c>
      <c r="L18" s="284">
        <v>946.52499999999998</v>
      </c>
    </row>
    <row r="19" spans="1:12" ht="38.25" x14ac:dyDescent="0.25">
      <c r="A19" s="273" t="s">
        <v>277</v>
      </c>
      <c r="B19" s="281" t="s">
        <v>369</v>
      </c>
      <c r="C19" s="282">
        <v>0</v>
      </c>
      <c r="D19" s="282">
        <v>0</v>
      </c>
      <c r="E19" s="283">
        <f t="shared" si="1"/>
        <v>0</v>
      </c>
      <c r="F19" s="283">
        <v>0</v>
      </c>
      <c r="G19" s="283">
        <f t="shared" si="0"/>
        <v>0</v>
      </c>
      <c r="H19" s="283">
        <v>0</v>
      </c>
      <c r="I19" s="284">
        <v>0</v>
      </c>
      <c r="J19" s="284">
        <v>0</v>
      </c>
      <c r="K19" s="284">
        <v>0</v>
      </c>
      <c r="L19" s="284">
        <v>0</v>
      </c>
    </row>
    <row r="20" spans="1:12" ht="25.5" x14ac:dyDescent="0.25">
      <c r="A20" s="273">
        <v>6</v>
      </c>
      <c r="B20" s="281" t="s">
        <v>278</v>
      </c>
      <c r="C20" s="282">
        <v>11.28</v>
      </c>
      <c r="D20" s="282">
        <f t="shared" ref="D20" si="2">D11/D8/12</f>
        <v>32.193262411347519</v>
      </c>
      <c r="E20" s="282">
        <v>23.9</v>
      </c>
      <c r="F20" s="282">
        <v>32.81</v>
      </c>
      <c r="G20" s="282">
        <f t="shared" ref="G20:H20" si="3">G11/G8/12</f>
        <v>10.9375</v>
      </c>
      <c r="H20" s="282">
        <f t="shared" si="3"/>
        <v>18.75</v>
      </c>
      <c r="I20" s="271">
        <f>I11/I8/3</f>
        <v>10.9375</v>
      </c>
      <c r="J20" s="271">
        <f t="shared" ref="J20:L20" si="4">J11/J8/3</f>
        <v>10.9375</v>
      </c>
      <c r="K20" s="271">
        <f t="shared" si="4"/>
        <v>10.9375</v>
      </c>
      <c r="L20" s="271">
        <f t="shared" si="4"/>
        <v>10.9375</v>
      </c>
    </row>
    <row r="21" spans="1:12" ht="51" x14ac:dyDescent="0.25">
      <c r="A21" s="273">
        <v>7</v>
      </c>
      <c r="B21" s="274" t="s">
        <v>279</v>
      </c>
      <c r="C21" s="158">
        <v>0</v>
      </c>
      <c r="D21" s="158">
        <v>0</v>
      </c>
      <c r="E21" s="158">
        <v>0</v>
      </c>
      <c r="F21" s="158">
        <v>0</v>
      </c>
      <c r="G21" s="158">
        <v>0</v>
      </c>
      <c r="H21" s="158">
        <v>0</v>
      </c>
      <c r="I21" s="158">
        <v>0</v>
      </c>
      <c r="J21" s="158">
        <v>0</v>
      </c>
      <c r="K21" s="158">
        <v>0</v>
      </c>
      <c r="L21" s="158">
        <v>0</v>
      </c>
    </row>
    <row r="22" spans="1:12" ht="32.25" customHeight="1" x14ac:dyDescent="0.25">
      <c r="A22" s="273">
        <v>8</v>
      </c>
      <c r="B22" s="274" t="s">
        <v>280</v>
      </c>
      <c r="C22" s="158">
        <v>0</v>
      </c>
      <c r="D22" s="158">
        <v>0</v>
      </c>
      <c r="E22" s="158">
        <v>0</v>
      </c>
      <c r="F22" s="158">
        <v>0</v>
      </c>
      <c r="G22" s="158">
        <v>0</v>
      </c>
      <c r="H22" s="158">
        <v>0</v>
      </c>
      <c r="I22" s="158">
        <v>0</v>
      </c>
      <c r="J22" s="158">
        <v>0</v>
      </c>
      <c r="K22" s="158">
        <v>0</v>
      </c>
      <c r="L22" s="158">
        <v>0</v>
      </c>
    </row>
    <row r="23" spans="1:12" ht="27" customHeight="1" x14ac:dyDescent="0.25">
      <c r="A23" s="278">
        <v>9</v>
      </c>
      <c r="B23" s="279" t="s">
        <v>281</v>
      </c>
      <c r="C23" s="285">
        <f>C11</f>
        <v>113839.8</v>
      </c>
      <c r="D23" s="285">
        <f t="shared" ref="D23:L23" si="5">D11</f>
        <v>18157</v>
      </c>
      <c r="E23" s="285">
        <f t="shared" si="5"/>
        <v>183750</v>
      </c>
      <c r="F23" s="285">
        <f t="shared" si="5"/>
        <v>15750</v>
      </c>
      <c r="G23" s="285">
        <f t="shared" si="5"/>
        <v>105000</v>
      </c>
      <c r="H23" s="285">
        <f t="shared" si="5"/>
        <v>9000</v>
      </c>
      <c r="I23" s="285">
        <f t="shared" si="5"/>
        <v>26250</v>
      </c>
      <c r="J23" s="285">
        <f t="shared" si="5"/>
        <v>26250</v>
      </c>
      <c r="K23" s="285">
        <f t="shared" si="5"/>
        <v>26250</v>
      </c>
      <c r="L23" s="285">
        <f t="shared" si="5"/>
        <v>26250</v>
      </c>
    </row>
    <row r="24" spans="1:12" ht="15.75" hidden="1" customHeight="1" x14ac:dyDescent="0.25">
      <c r="A24" s="32"/>
      <c r="B24" s="32"/>
      <c r="C24" s="32"/>
      <c r="D24" s="32"/>
      <c r="E24" s="33"/>
      <c r="F24" s="33"/>
      <c r="G24" s="33"/>
      <c r="H24" s="33"/>
      <c r="I24" s="33"/>
      <c r="J24" s="33"/>
      <c r="K24" s="35"/>
      <c r="L24" s="34"/>
    </row>
    <row r="25" spans="1:12" ht="17.25" customHeight="1" x14ac:dyDescent="0.25">
      <c r="A25" s="340" t="s">
        <v>343</v>
      </c>
      <c r="B25" s="340"/>
      <c r="C25" s="340"/>
      <c r="D25" s="340"/>
      <c r="E25" s="340"/>
      <c r="F25" s="340"/>
      <c r="G25" s="340"/>
      <c r="H25" s="340"/>
      <c r="I25" s="340"/>
      <c r="J25" s="340"/>
      <c r="K25" s="340"/>
      <c r="L25" s="340"/>
    </row>
    <row r="26" spans="1:12" ht="25.5" customHeight="1" x14ac:dyDescent="0.25">
      <c r="A26" s="324" t="s">
        <v>417</v>
      </c>
      <c r="B26" s="324"/>
      <c r="C26" s="5"/>
      <c r="D26" s="325" t="s">
        <v>96</v>
      </c>
      <c r="E26" s="325"/>
      <c r="F26" s="166"/>
      <c r="G26" s="335" t="s">
        <v>418</v>
      </c>
      <c r="H26" s="335"/>
      <c r="I26" s="335"/>
      <c r="J26" s="3"/>
    </row>
    <row r="27" spans="1:12" x14ac:dyDescent="0.25">
      <c r="A27" s="321" t="s">
        <v>410</v>
      </c>
      <c r="B27" s="321"/>
      <c r="C27" s="180"/>
      <c r="D27" s="321" t="s">
        <v>341</v>
      </c>
      <c r="E27" s="321"/>
      <c r="F27" s="181"/>
      <c r="G27" s="322" t="s">
        <v>164</v>
      </c>
      <c r="H27" s="322"/>
      <c r="I27" s="322"/>
      <c r="J27" s="3"/>
    </row>
    <row r="28" spans="1:12" ht="25.5" customHeight="1" x14ac:dyDescent="0.25">
      <c r="A28" s="324" t="s">
        <v>411</v>
      </c>
      <c r="B28" s="324"/>
      <c r="C28" s="5"/>
      <c r="D28" s="325" t="s">
        <v>163</v>
      </c>
      <c r="E28" s="325"/>
      <c r="F28" s="166"/>
      <c r="G28" s="335" t="s">
        <v>412</v>
      </c>
      <c r="H28" s="335"/>
      <c r="I28" s="335"/>
      <c r="J28" s="3"/>
    </row>
    <row r="29" spans="1:12" x14ac:dyDescent="0.25">
      <c r="A29" s="321" t="s">
        <v>410</v>
      </c>
      <c r="B29" s="321"/>
      <c r="C29" s="170"/>
      <c r="D29" s="321" t="s">
        <v>341</v>
      </c>
      <c r="E29" s="321"/>
      <c r="F29" s="171"/>
      <c r="G29" s="322" t="s">
        <v>164</v>
      </c>
      <c r="H29" s="322"/>
      <c r="I29" s="322"/>
      <c r="J29" s="3"/>
    </row>
    <row r="30" spans="1:12" x14ac:dyDescent="0.25">
      <c r="A30" s="2"/>
      <c r="B30" s="161"/>
      <c r="C30" s="19"/>
      <c r="D30" s="19"/>
      <c r="E30" s="19"/>
      <c r="F30" s="19"/>
      <c r="G30" s="19"/>
      <c r="H30" s="19"/>
      <c r="I30" s="19"/>
      <c r="J30" s="3"/>
    </row>
    <row r="31" spans="1:12" ht="25.5" customHeight="1" x14ac:dyDescent="0.25">
      <c r="A31" s="324" t="s">
        <v>425</v>
      </c>
      <c r="B31" s="324"/>
      <c r="C31" s="5"/>
      <c r="D31" s="325" t="s">
        <v>163</v>
      </c>
      <c r="E31" s="325"/>
      <c r="F31" s="166"/>
      <c r="G31" s="335" t="s">
        <v>426</v>
      </c>
      <c r="H31" s="335"/>
      <c r="I31" s="335"/>
      <c r="J31" s="3"/>
    </row>
    <row r="32" spans="1:12" x14ac:dyDescent="0.25">
      <c r="A32" s="321" t="s">
        <v>410</v>
      </c>
      <c r="B32" s="321"/>
      <c r="C32" s="170"/>
      <c r="D32" s="321" t="s">
        <v>341</v>
      </c>
      <c r="E32" s="321"/>
      <c r="F32" s="171"/>
      <c r="G32" s="322" t="s">
        <v>164</v>
      </c>
      <c r="H32" s="322"/>
      <c r="I32" s="322"/>
      <c r="J32" s="3"/>
    </row>
    <row r="33" spans="1:12" hidden="1" x14ac:dyDescent="0.25"/>
    <row r="34" spans="1:12" ht="25.5" customHeight="1" x14ac:dyDescent="0.25">
      <c r="A34" s="324" t="s">
        <v>419</v>
      </c>
      <c r="B34" s="324"/>
      <c r="C34" s="5"/>
      <c r="D34" s="325" t="s">
        <v>163</v>
      </c>
      <c r="E34" s="325"/>
      <c r="F34" s="166"/>
      <c r="G34" s="335" t="s">
        <v>420</v>
      </c>
      <c r="H34" s="335"/>
      <c r="I34" s="335"/>
      <c r="J34" s="3"/>
    </row>
    <row r="35" spans="1:12" x14ac:dyDescent="0.25">
      <c r="A35" s="321" t="s">
        <v>410</v>
      </c>
      <c r="B35" s="321"/>
      <c r="C35" s="180"/>
      <c r="D35" s="321" t="s">
        <v>341</v>
      </c>
      <c r="E35" s="321"/>
      <c r="F35" s="181"/>
      <c r="G35" s="322" t="s">
        <v>164</v>
      </c>
      <c r="H35" s="322"/>
      <c r="I35" s="322"/>
      <c r="J35" s="3"/>
    </row>
    <row r="36" spans="1:12" x14ac:dyDescent="0.25">
      <c r="A36" s="339" t="s">
        <v>317</v>
      </c>
      <c r="B36" s="339"/>
      <c r="C36" s="339"/>
      <c r="D36" s="339"/>
      <c r="E36" s="339"/>
      <c r="F36" s="339"/>
      <c r="G36" s="339"/>
      <c r="H36" s="339"/>
      <c r="I36" s="339"/>
      <c r="J36" s="339"/>
      <c r="K36" s="339"/>
      <c r="L36" s="339"/>
    </row>
  </sheetData>
  <mergeCells count="35">
    <mergeCell ref="E5:F5"/>
    <mergeCell ref="H1:L1"/>
    <mergeCell ref="G5:H5"/>
    <mergeCell ref="I5:L5"/>
    <mergeCell ref="A3:L3"/>
    <mergeCell ref="A4:L4"/>
    <mergeCell ref="A5:A6"/>
    <mergeCell ref="B5:B6"/>
    <mergeCell ref="C5:D5"/>
    <mergeCell ref="A36:L36"/>
    <mergeCell ref="A31:B31"/>
    <mergeCell ref="A25:L25"/>
    <mergeCell ref="A28:B28"/>
    <mergeCell ref="D28:E28"/>
    <mergeCell ref="G28:I28"/>
    <mergeCell ref="A29:B29"/>
    <mergeCell ref="D29:E29"/>
    <mergeCell ref="G29:I29"/>
    <mergeCell ref="D31:E31"/>
    <mergeCell ref="G31:I31"/>
    <mergeCell ref="A32:B32"/>
    <mergeCell ref="D32:E32"/>
    <mergeCell ref="G32:I32"/>
    <mergeCell ref="A26:B26"/>
    <mergeCell ref="D26:E26"/>
    <mergeCell ref="A35:B35"/>
    <mergeCell ref="D35:E35"/>
    <mergeCell ref="G35:I35"/>
    <mergeCell ref="G26:I26"/>
    <mergeCell ref="A27:B27"/>
    <mergeCell ref="D27:E27"/>
    <mergeCell ref="G27:I27"/>
    <mergeCell ref="A34:B34"/>
    <mergeCell ref="D34:E34"/>
    <mergeCell ref="G34:I34"/>
  </mergeCells>
  <pageMargins left="0" right="0" top="0" bottom="0" header="0.31496062992125984" footer="0.31496062992125984"/>
  <pageSetup paperSize="9" scale="8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view="pageBreakPreview" topLeftCell="A10" zoomScaleNormal="100" zoomScaleSheetLayoutView="100" workbookViewId="0">
      <selection activeCell="D22" sqref="D22:E22"/>
    </sheetView>
  </sheetViews>
  <sheetFormatPr defaultRowHeight="15" x14ac:dyDescent="0.25"/>
  <cols>
    <col min="1" max="1" width="40.7109375" customWidth="1"/>
    <col min="2" max="2" width="16.140625" customWidth="1"/>
    <col min="3" max="3" width="17.85546875" customWidth="1"/>
    <col min="4" max="4" width="19" customWidth="1"/>
    <col min="5" max="5" width="20.28515625" customWidth="1"/>
    <col min="6" max="6" width="21.85546875" customWidth="1"/>
  </cols>
  <sheetData>
    <row r="1" spans="1:6" x14ac:dyDescent="0.25">
      <c r="A1" s="24"/>
      <c r="B1" s="24"/>
      <c r="C1" s="24"/>
      <c r="D1" s="337" t="s">
        <v>435</v>
      </c>
      <c r="E1" s="337"/>
      <c r="F1" s="337"/>
    </row>
    <row r="2" spans="1:6" x14ac:dyDescent="0.25">
      <c r="A2" s="24"/>
      <c r="B2" s="24"/>
      <c r="C2" s="24"/>
      <c r="D2" s="347" t="s">
        <v>253</v>
      </c>
      <c r="E2" s="347"/>
      <c r="F2" s="347"/>
    </row>
    <row r="3" spans="1:6" ht="15.75" x14ac:dyDescent="0.25">
      <c r="A3" s="31"/>
      <c r="B3" s="31"/>
      <c r="C3" s="31"/>
      <c r="D3" s="31"/>
      <c r="E3" s="31"/>
      <c r="F3" s="31"/>
    </row>
    <row r="4" spans="1:6" ht="15.75" x14ac:dyDescent="0.25">
      <c r="A4" s="338" t="s">
        <v>119</v>
      </c>
      <c r="B4" s="338"/>
      <c r="C4" s="338"/>
      <c r="D4" s="338"/>
      <c r="E4" s="338"/>
      <c r="F4" s="338"/>
    </row>
    <row r="5" spans="1:6" ht="15.75" x14ac:dyDescent="0.25">
      <c r="A5" s="338"/>
      <c r="B5" s="338"/>
      <c r="C5" s="338"/>
      <c r="D5" s="338"/>
      <c r="E5" s="338"/>
      <c r="F5" s="338"/>
    </row>
    <row r="6" spans="1:6" ht="15.75" x14ac:dyDescent="0.25">
      <c r="A6" s="348"/>
      <c r="B6" s="348"/>
      <c r="C6" s="348"/>
      <c r="D6" s="348"/>
      <c r="E6" s="348"/>
      <c r="F6" s="348"/>
    </row>
    <row r="7" spans="1:6" ht="45" x14ac:dyDescent="0.25">
      <c r="A7" s="36" t="s">
        <v>242</v>
      </c>
      <c r="B7" s="36" t="s">
        <v>243</v>
      </c>
      <c r="C7" s="36" t="s">
        <v>436</v>
      </c>
      <c r="D7" s="36" t="s">
        <v>244</v>
      </c>
      <c r="E7" s="36" t="s">
        <v>437</v>
      </c>
      <c r="F7" s="36" t="s">
        <v>254</v>
      </c>
    </row>
    <row r="8" spans="1:6" ht="126" x14ac:dyDescent="0.25">
      <c r="A8" s="29" t="s">
        <v>245</v>
      </c>
      <c r="B8" s="28" t="s">
        <v>389</v>
      </c>
      <c r="C8" s="30"/>
      <c r="D8" s="30"/>
      <c r="E8" s="30"/>
      <c r="F8" s="28" t="s">
        <v>390</v>
      </c>
    </row>
    <row r="9" spans="1:6" ht="15.75" x14ac:dyDescent="0.25">
      <c r="A9" s="28" t="s">
        <v>246</v>
      </c>
      <c r="B9" s="28" t="s">
        <v>391</v>
      </c>
      <c r="C9" s="30"/>
      <c r="D9" s="30"/>
      <c r="E9" s="30"/>
      <c r="F9" s="28"/>
    </row>
    <row r="10" spans="1:6" ht="94.5" x14ac:dyDescent="0.25">
      <c r="A10" s="29" t="s">
        <v>247</v>
      </c>
      <c r="B10" s="28" t="s">
        <v>389</v>
      </c>
      <c r="C10" s="168">
        <v>27661.200000000001</v>
      </c>
      <c r="D10" s="168">
        <v>10073.9</v>
      </c>
      <c r="E10" s="168">
        <f>C10-D10</f>
        <v>17587.300000000003</v>
      </c>
      <c r="F10" s="29"/>
    </row>
    <row r="11" spans="1:6" ht="15.75" x14ac:dyDescent="0.25">
      <c r="A11" s="28" t="s">
        <v>246</v>
      </c>
      <c r="B11" s="28" t="s">
        <v>392</v>
      </c>
      <c r="C11" s="169"/>
      <c r="D11" s="169"/>
      <c r="E11" s="168">
        <f t="shared" ref="E11:E19" si="0">C11-D11</f>
        <v>0</v>
      </c>
      <c r="F11" s="28"/>
    </row>
    <row r="12" spans="1:6" ht="15.75" x14ac:dyDescent="0.25">
      <c r="A12" s="29" t="s">
        <v>248</v>
      </c>
      <c r="B12" s="28"/>
      <c r="C12" s="168">
        <v>349782.3</v>
      </c>
      <c r="D12" s="168">
        <v>139975.4</v>
      </c>
      <c r="E12" s="168">
        <f t="shared" si="0"/>
        <v>209806.9</v>
      </c>
      <c r="F12" s="28"/>
    </row>
    <row r="13" spans="1:6" ht="15.75" x14ac:dyDescent="0.25">
      <c r="A13" s="28" t="s">
        <v>246</v>
      </c>
      <c r="B13" s="28"/>
      <c r="C13" s="169"/>
      <c r="D13" s="169"/>
      <c r="E13" s="168">
        <f t="shared" si="0"/>
        <v>0</v>
      </c>
      <c r="F13" s="28"/>
    </row>
    <row r="14" spans="1:6" ht="15.75" x14ac:dyDescent="0.25">
      <c r="A14" s="29" t="s">
        <v>249</v>
      </c>
      <c r="B14" s="29"/>
      <c r="C14" s="168">
        <v>8841.9</v>
      </c>
      <c r="D14" s="168">
        <v>5091.7</v>
      </c>
      <c r="E14" s="168">
        <f t="shared" si="0"/>
        <v>3750.2</v>
      </c>
      <c r="F14" s="29"/>
    </row>
    <row r="15" spans="1:6" ht="15.75" x14ac:dyDescent="0.25">
      <c r="A15" s="28" t="s">
        <v>246</v>
      </c>
      <c r="B15" s="28"/>
      <c r="C15" s="169"/>
      <c r="D15" s="169"/>
      <c r="E15" s="168">
        <f t="shared" si="0"/>
        <v>0</v>
      </c>
      <c r="F15" s="28"/>
    </row>
    <row r="16" spans="1:6" ht="15.75" x14ac:dyDescent="0.25">
      <c r="A16" s="29" t="s">
        <v>250</v>
      </c>
      <c r="B16" s="29"/>
      <c r="C16" s="168">
        <v>7102.7</v>
      </c>
      <c r="D16" s="168">
        <v>2345.1</v>
      </c>
      <c r="E16" s="168">
        <f t="shared" si="0"/>
        <v>4757.6000000000004</v>
      </c>
      <c r="F16" s="29"/>
    </row>
    <row r="17" spans="1:8" ht="15.75" x14ac:dyDescent="0.25">
      <c r="A17" s="28" t="s">
        <v>246</v>
      </c>
      <c r="B17" s="28"/>
      <c r="C17" s="169"/>
      <c r="D17" s="169"/>
      <c r="E17" s="168">
        <f t="shared" si="0"/>
        <v>0</v>
      </c>
      <c r="F17" s="28"/>
    </row>
    <row r="18" spans="1:8" ht="15.75" x14ac:dyDescent="0.25">
      <c r="A18" s="29" t="s">
        <v>251</v>
      </c>
      <c r="B18" s="29"/>
      <c r="C18" s="168">
        <v>1357.7</v>
      </c>
      <c r="D18" s="168">
        <v>105.7</v>
      </c>
      <c r="E18" s="168">
        <f t="shared" si="0"/>
        <v>1252</v>
      </c>
      <c r="F18" s="29"/>
    </row>
    <row r="19" spans="1:8" ht="15.75" x14ac:dyDescent="0.25">
      <c r="A19" s="28" t="s">
        <v>246</v>
      </c>
      <c r="B19" s="28"/>
      <c r="C19" s="169"/>
      <c r="D19" s="169"/>
      <c r="E19" s="168">
        <f t="shared" si="0"/>
        <v>0</v>
      </c>
      <c r="F19" s="28"/>
    </row>
    <row r="20" spans="1:8" ht="15.75" x14ac:dyDescent="0.25">
      <c r="A20" s="29" t="s">
        <v>252</v>
      </c>
      <c r="B20" s="29"/>
      <c r="C20" s="168">
        <f>C12+C14+C16+C18+C10</f>
        <v>394745.80000000005</v>
      </c>
      <c r="D20" s="168">
        <v>157591.79999999999</v>
      </c>
      <c r="E20" s="168">
        <f t="shared" ref="E20" si="1">E12+E14+E16+E18+E10</f>
        <v>237154</v>
      </c>
      <c r="F20" s="29"/>
    </row>
    <row r="22" spans="1:8" ht="25.5" customHeight="1" x14ac:dyDescent="0.25">
      <c r="A22" s="324" t="s">
        <v>417</v>
      </c>
      <c r="B22" s="324"/>
      <c r="C22" s="5"/>
      <c r="D22" s="325" t="s">
        <v>163</v>
      </c>
      <c r="E22" s="325"/>
      <c r="F22" s="178" t="s">
        <v>418</v>
      </c>
      <c r="H22" s="3"/>
    </row>
    <row r="23" spans="1:8" x14ac:dyDescent="0.25">
      <c r="A23" s="321" t="s">
        <v>410</v>
      </c>
      <c r="B23" s="321"/>
      <c r="C23" s="180"/>
      <c r="D23" s="321" t="s">
        <v>341</v>
      </c>
      <c r="E23" s="321"/>
      <c r="F23" s="179" t="s">
        <v>164</v>
      </c>
      <c r="H23" s="3"/>
    </row>
    <row r="24" spans="1:8" ht="25.5" customHeight="1" x14ac:dyDescent="0.25">
      <c r="A24" s="324" t="s">
        <v>411</v>
      </c>
      <c r="B24" s="324"/>
      <c r="C24" s="5"/>
      <c r="D24" s="325" t="s">
        <v>163</v>
      </c>
      <c r="E24" s="325"/>
      <c r="F24" s="257" t="s">
        <v>412</v>
      </c>
      <c r="H24" s="3"/>
    </row>
    <row r="25" spans="1:8" x14ac:dyDescent="0.25">
      <c r="A25" s="321" t="s">
        <v>410</v>
      </c>
      <c r="B25" s="321"/>
      <c r="C25" s="170"/>
      <c r="D25" s="321" t="s">
        <v>341</v>
      </c>
      <c r="E25" s="321"/>
      <c r="F25" s="176" t="s">
        <v>164</v>
      </c>
      <c r="H25" s="3"/>
    </row>
    <row r="26" spans="1:8" x14ac:dyDescent="0.25">
      <c r="A26" s="2"/>
      <c r="B26" s="161"/>
      <c r="C26" s="19"/>
      <c r="D26" s="19"/>
      <c r="E26" s="19"/>
      <c r="F26" s="19"/>
      <c r="H26" s="3"/>
    </row>
    <row r="27" spans="1:8" ht="25.5" customHeight="1" x14ac:dyDescent="0.25">
      <c r="A27" s="324" t="s">
        <v>425</v>
      </c>
      <c r="B27" s="324"/>
      <c r="C27" s="5"/>
      <c r="D27" s="325" t="s">
        <v>163</v>
      </c>
      <c r="E27" s="325"/>
      <c r="F27" s="177" t="s">
        <v>426</v>
      </c>
      <c r="H27" s="3"/>
    </row>
    <row r="28" spans="1:8" x14ac:dyDescent="0.25">
      <c r="A28" s="321" t="s">
        <v>410</v>
      </c>
      <c r="B28" s="321"/>
      <c r="C28" s="170"/>
      <c r="D28" s="321" t="s">
        <v>341</v>
      </c>
      <c r="E28" s="321"/>
      <c r="F28" s="176" t="s">
        <v>164</v>
      </c>
      <c r="H28" s="3"/>
    </row>
    <row r="29" spans="1:8" ht="25.5" customHeight="1" x14ac:dyDescent="0.25">
      <c r="A29" s="324" t="s">
        <v>419</v>
      </c>
      <c r="B29" s="324"/>
      <c r="C29" s="5"/>
      <c r="D29" s="325" t="s">
        <v>163</v>
      </c>
      <c r="E29" s="325"/>
      <c r="F29" s="178" t="s">
        <v>420</v>
      </c>
      <c r="H29" s="3"/>
    </row>
    <row r="30" spans="1:8" x14ac:dyDescent="0.25">
      <c r="A30" s="321" t="s">
        <v>410</v>
      </c>
      <c r="B30" s="321"/>
      <c r="C30" s="180"/>
      <c r="D30" s="321" t="s">
        <v>341</v>
      </c>
      <c r="E30" s="321"/>
      <c r="F30" s="179" t="s">
        <v>164</v>
      </c>
      <c r="H30" s="3"/>
    </row>
  </sheetData>
  <mergeCells count="21">
    <mergeCell ref="D1:F1"/>
    <mergeCell ref="D2:F2"/>
    <mergeCell ref="A4:F4"/>
    <mergeCell ref="A5:F5"/>
    <mergeCell ref="A6:F6"/>
    <mergeCell ref="A22:B22"/>
    <mergeCell ref="D22:E22"/>
    <mergeCell ref="A23:B23"/>
    <mergeCell ref="D23:E23"/>
    <mergeCell ref="A28:B28"/>
    <mergeCell ref="D28:E28"/>
    <mergeCell ref="A25:B25"/>
    <mergeCell ref="D25:E25"/>
    <mergeCell ref="A27:B27"/>
    <mergeCell ref="D27:E27"/>
    <mergeCell ref="A29:B29"/>
    <mergeCell ref="D29:E29"/>
    <mergeCell ref="A30:B30"/>
    <mergeCell ref="D30:E30"/>
    <mergeCell ref="A24:B24"/>
    <mergeCell ref="D24:E24"/>
  </mergeCells>
  <pageMargins left="0" right="0" top="0" bottom="0" header="0.31496062992125984" footer="0.31496062992125984"/>
  <pageSetup paperSize="9" scale="81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2"/>
  <sheetViews>
    <sheetView view="pageBreakPreview" topLeftCell="A28" zoomScale="90" zoomScaleNormal="100" zoomScaleSheetLayoutView="90" workbookViewId="0">
      <selection activeCell="A36" sqref="A36:XFD36"/>
    </sheetView>
  </sheetViews>
  <sheetFormatPr defaultRowHeight="15" x14ac:dyDescent="0.25"/>
  <cols>
    <col min="1" max="1" width="6.5703125" customWidth="1"/>
    <col min="2" max="2" width="31.5703125" customWidth="1"/>
    <col min="3" max="3" width="13.140625" customWidth="1"/>
    <col min="4" max="4" width="14.42578125" customWidth="1"/>
    <col min="5" max="5" width="16.42578125" customWidth="1"/>
    <col min="6" max="6" width="15" customWidth="1"/>
    <col min="7" max="7" width="15.140625" customWidth="1"/>
    <col min="8" max="8" width="18" customWidth="1"/>
    <col min="9" max="9" width="18.28515625" customWidth="1"/>
  </cols>
  <sheetData>
    <row r="1" spans="1:22" x14ac:dyDescent="0.25">
      <c r="F1" s="356" t="s">
        <v>438</v>
      </c>
      <c r="G1" s="356"/>
      <c r="H1" s="356"/>
    </row>
    <row r="2" spans="1:22" x14ac:dyDescent="0.25">
      <c r="G2" s="347"/>
      <c r="H2" s="347"/>
    </row>
    <row r="3" spans="1:22" ht="15.75" x14ac:dyDescent="0.25">
      <c r="A3" s="338" t="s">
        <v>285</v>
      </c>
      <c r="B3" s="338"/>
      <c r="C3" s="338"/>
      <c r="D3" s="338"/>
      <c r="E3" s="338"/>
      <c r="F3" s="338"/>
      <c r="G3" s="338"/>
      <c r="H3" s="338"/>
    </row>
    <row r="5" spans="1:22" x14ac:dyDescent="0.25">
      <c r="A5" s="349" t="s">
        <v>283</v>
      </c>
      <c r="B5" s="349"/>
      <c r="C5" s="349"/>
      <c r="D5" s="349"/>
      <c r="E5" s="349"/>
      <c r="F5" s="349"/>
      <c r="G5" s="349"/>
      <c r="H5" s="349"/>
      <c r="I5" s="16"/>
    </row>
    <row r="6" spans="1:22" x14ac:dyDescent="0.25">
      <c r="A6" s="16"/>
      <c r="B6" s="16"/>
      <c r="C6" s="16"/>
      <c r="D6" s="16"/>
      <c r="E6" s="16"/>
      <c r="F6" s="16"/>
      <c r="G6" s="16"/>
      <c r="H6" s="45" t="s">
        <v>286</v>
      </c>
      <c r="I6" s="16"/>
    </row>
    <row r="7" spans="1:22" x14ac:dyDescent="0.25">
      <c r="A7" s="16"/>
      <c r="B7" s="16"/>
      <c r="C7" s="16"/>
      <c r="D7" s="16"/>
      <c r="E7" s="16"/>
      <c r="F7" s="16"/>
      <c r="G7" s="16"/>
      <c r="H7" s="51" t="s">
        <v>199</v>
      </c>
      <c r="I7" s="16"/>
    </row>
    <row r="8" spans="1:22" ht="45" customHeight="1" x14ac:dyDescent="0.25">
      <c r="A8" s="327" t="s">
        <v>146</v>
      </c>
      <c r="B8" s="327" t="s">
        <v>206</v>
      </c>
      <c r="C8" s="327" t="s">
        <v>207</v>
      </c>
      <c r="D8" s="327" t="s">
        <v>208</v>
      </c>
      <c r="E8" s="350" t="s">
        <v>209</v>
      </c>
      <c r="F8" s="351"/>
      <c r="G8" s="352"/>
      <c r="H8" s="327" t="s">
        <v>282</v>
      </c>
      <c r="I8" s="17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</row>
    <row r="9" spans="1:22" ht="42" customHeight="1" x14ac:dyDescent="0.25">
      <c r="A9" s="327"/>
      <c r="B9" s="327"/>
      <c r="C9" s="327"/>
      <c r="D9" s="327"/>
      <c r="E9" s="160" t="s">
        <v>439</v>
      </c>
      <c r="F9" s="160" t="s">
        <v>440</v>
      </c>
      <c r="G9" s="160" t="s">
        <v>212</v>
      </c>
      <c r="H9" s="327"/>
      <c r="I9" s="48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</row>
    <row r="10" spans="1:22" x14ac:dyDescent="0.25">
      <c r="A10" s="160">
        <v>1</v>
      </c>
      <c r="B10" s="160">
        <v>2</v>
      </c>
      <c r="C10" s="160">
        <v>3</v>
      </c>
      <c r="D10" s="160">
        <v>4</v>
      </c>
      <c r="E10" s="160">
        <v>5</v>
      </c>
      <c r="F10" s="160">
        <v>6</v>
      </c>
      <c r="G10" s="160">
        <v>7</v>
      </c>
      <c r="H10" s="160">
        <v>8</v>
      </c>
      <c r="I10" s="17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</row>
    <row r="11" spans="1:22" ht="45" customHeight="1" x14ac:dyDescent="0.25">
      <c r="A11" s="160">
        <v>1</v>
      </c>
      <c r="B11" s="160" t="s">
        <v>393</v>
      </c>
      <c r="C11" s="160">
        <v>2019</v>
      </c>
      <c r="D11" s="160" t="s">
        <v>400</v>
      </c>
      <c r="E11" s="172">
        <v>62.5</v>
      </c>
      <c r="F11" s="172">
        <v>79.3</v>
      </c>
      <c r="G11" s="172">
        <v>83.3</v>
      </c>
      <c r="H11" s="173">
        <f>G11/F11*100-100</f>
        <v>5.0441361916771825</v>
      </c>
      <c r="I11" s="17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</row>
    <row r="12" spans="1:22" ht="45" customHeight="1" x14ac:dyDescent="0.25">
      <c r="A12" s="160">
        <v>2</v>
      </c>
      <c r="B12" s="160" t="s">
        <v>393</v>
      </c>
      <c r="C12" s="160">
        <v>2019</v>
      </c>
      <c r="D12" s="160" t="s">
        <v>400</v>
      </c>
      <c r="E12" s="172">
        <v>62.5</v>
      </c>
      <c r="F12" s="172">
        <v>79.3</v>
      </c>
      <c r="G12" s="172">
        <v>83.3</v>
      </c>
      <c r="H12" s="173">
        <f t="shared" ref="H12:H23" si="0">G12/F12*100-100</f>
        <v>5.0441361916771825</v>
      </c>
      <c r="I12" s="17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</row>
    <row r="13" spans="1:22" ht="45" customHeight="1" x14ac:dyDescent="0.25">
      <c r="A13" s="160">
        <v>3</v>
      </c>
      <c r="B13" s="160" t="s">
        <v>393</v>
      </c>
      <c r="C13" s="160">
        <v>2019</v>
      </c>
      <c r="D13" s="160" t="s">
        <v>400</v>
      </c>
      <c r="E13" s="172">
        <v>62.5</v>
      </c>
      <c r="F13" s="172">
        <v>79.3</v>
      </c>
      <c r="G13" s="172">
        <v>83.3</v>
      </c>
      <c r="H13" s="173">
        <f t="shared" si="0"/>
        <v>5.0441361916771825</v>
      </c>
      <c r="I13" s="17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</row>
    <row r="14" spans="1:22" ht="45" customHeight="1" x14ac:dyDescent="0.25">
      <c r="A14" s="160">
        <v>4</v>
      </c>
      <c r="B14" s="160" t="s">
        <v>394</v>
      </c>
      <c r="C14" s="160">
        <v>2019</v>
      </c>
      <c r="D14" s="160" t="s">
        <v>400</v>
      </c>
      <c r="E14" s="172">
        <v>62.5</v>
      </c>
      <c r="F14" s="172">
        <v>79.3</v>
      </c>
      <c r="G14" s="172">
        <v>83.3</v>
      </c>
      <c r="H14" s="173">
        <f t="shared" si="0"/>
        <v>5.0441361916771825</v>
      </c>
      <c r="I14" s="17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</row>
    <row r="15" spans="1:22" ht="45" customHeight="1" x14ac:dyDescent="0.25">
      <c r="A15" s="160">
        <v>5</v>
      </c>
      <c r="B15" s="160" t="s">
        <v>394</v>
      </c>
      <c r="C15" s="160">
        <v>2019</v>
      </c>
      <c r="D15" s="160" t="s">
        <v>400</v>
      </c>
      <c r="E15" s="172">
        <v>62.5</v>
      </c>
      <c r="F15" s="172">
        <v>79.3</v>
      </c>
      <c r="G15" s="172">
        <v>83.3</v>
      </c>
      <c r="H15" s="173">
        <f t="shared" si="0"/>
        <v>5.0441361916771825</v>
      </c>
      <c r="I15" s="17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</row>
    <row r="16" spans="1:22" ht="45" customHeight="1" x14ac:dyDescent="0.25">
      <c r="A16" s="160">
        <v>6</v>
      </c>
      <c r="B16" s="160" t="s">
        <v>394</v>
      </c>
      <c r="C16" s="160">
        <v>2019</v>
      </c>
      <c r="D16" s="160" t="s">
        <v>400</v>
      </c>
      <c r="E16" s="172">
        <v>62.5</v>
      </c>
      <c r="F16" s="172">
        <v>79.3</v>
      </c>
      <c r="G16" s="172">
        <v>83.3</v>
      </c>
      <c r="H16" s="173">
        <f t="shared" si="0"/>
        <v>5.0441361916771825</v>
      </c>
      <c r="I16" s="17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</row>
    <row r="17" spans="1:22" ht="45" customHeight="1" x14ac:dyDescent="0.25">
      <c r="A17" s="160">
        <v>7</v>
      </c>
      <c r="B17" s="160" t="s">
        <v>394</v>
      </c>
      <c r="C17" s="160">
        <v>2019</v>
      </c>
      <c r="D17" s="160" t="s">
        <v>400</v>
      </c>
      <c r="E17" s="172">
        <v>62.5</v>
      </c>
      <c r="F17" s="172">
        <v>79.3</v>
      </c>
      <c r="G17" s="172">
        <v>83.3</v>
      </c>
      <c r="H17" s="173">
        <f t="shared" si="0"/>
        <v>5.0441361916771825</v>
      </c>
      <c r="I17" s="17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</row>
    <row r="18" spans="1:22" ht="45" customHeight="1" x14ac:dyDescent="0.25">
      <c r="A18" s="160">
        <v>8</v>
      </c>
      <c r="B18" s="160" t="s">
        <v>395</v>
      </c>
      <c r="C18" s="160">
        <v>2016</v>
      </c>
      <c r="D18" s="160" t="s">
        <v>400</v>
      </c>
      <c r="E18" s="172">
        <v>89.5</v>
      </c>
      <c r="F18" s="172">
        <v>89.5</v>
      </c>
      <c r="G18" s="172">
        <v>93.9</v>
      </c>
      <c r="H18" s="173">
        <v>5</v>
      </c>
      <c r="I18" s="17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</row>
    <row r="19" spans="1:22" ht="45" customHeight="1" x14ac:dyDescent="0.25">
      <c r="A19" s="160">
        <v>9</v>
      </c>
      <c r="B19" s="160" t="s">
        <v>395</v>
      </c>
      <c r="C19" s="160">
        <v>2016</v>
      </c>
      <c r="D19" s="160" t="s">
        <v>400</v>
      </c>
      <c r="E19" s="172">
        <v>89.5</v>
      </c>
      <c r="F19" s="172">
        <v>89.5</v>
      </c>
      <c r="G19" s="172">
        <v>93.9</v>
      </c>
      <c r="H19" s="173">
        <v>5</v>
      </c>
      <c r="I19" s="17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</row>
    <row r="20" spans="1:22" ht="45" customHeight="1" x14ac:dyDescent="0.25">
      <c r="A20" s="160">
        <v>10</v>
      </c>
      <c r="B20" s="160" t="s">
        <v>396</v>
      </c>
      <c r="C20" s="160">
        <v>2018</v>
      </c>
      <c r="D20" s="160" t="s">
        <v>400</v>
      </c>
      <c r="E20" s="172">
        <v>65.099999999999994</v>
      </c>
      <c r="F20" s="172">
        <v>65.099999999999994</v>
      </c>
      <c r="G20" s="172">
        <v>68.3</v>
      </c>
      <c r="H20" s="173">
        <v>5</v>
      </c>
      <c r="I20" s="17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</row>
    <row r="21" spans="1:22" ht="45" customHeight="1" x14ac:dyDescent="0.25">
      <c r="A21" s="160">
        <v>11</v>
      </c>
      <c r="B21" s="160" t="s">
        <v>397</v>
      </c>
      <c r="C21" s="160">
        <v>2011</v>
      </c>
      <c r="D21" s="160" t="s">
        <v>400</v>
      </c>
      <c r="E21" s="172">
        <v>102.5</v>
      </c>
      <c r="F21" s="172">
        <v>40.5</v>
      </c>
      <c r="G21" s="172">
        <v>42.5</v>
      </c>
      <c r="H21" s="173">
        <v>5</v>
      </c>
      <c r="I21" s="17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</row>
    <row r="22" spans="1:22" ht="45" customHeight="1" x14ac:dyDescent="0.25">
      <c r="A22" s="160">
        <v>12</v>
      </c>
      <c r="B22" s="160" t="s">
        <v>398</v>
      </c>
      <c r="C22" s="160">
        <v>2010</v>
      </c>
      <c r="D22" s="160" t="s">
        <v>400</v>
      </c>
      <c r="E22" s="173">
        <v>52.5</v>
      </c>
      <c r="F22" s="173">
        <v>45.9</v>
      </c>
      <c r="G22" s="173">
        <v>48.1</v>
      </c>
      <c r="H22" s="173">
        <v>5</v>
      </c>
      <c r="I22" s="17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</row>
    <row r="23" spans="1:22" ht="45" customHeight="1" x14ac:dyDescent="0.25">
      <c r="A23" s="160">
        <v>13</v>
      </c>
      <c r="B23" s="160" t="s">
        <v>399</v>
      </c>
      <c r="C23" s="160">
        <v>1988</v>
      </c>
      <c r="D23" s="160" t="s">
        <v>400</v>
      </c>
      <c r="E23" s="172">
        <v>64.400000000000006</v>
      </c>
      <c r="F23" s="172">
        <v>64.400000000000006</v>
      </c>
      <c r="G23" s="172">
        <v>67.62</v>
      </c>
      <c r="H23" s="173">
        <f t="shared" si="0"/>
        <v>5</v>
      </c>
      <c r="I23" s="17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</row>
    <row r="24" spans="1:22" x14ac:dyDescent="0.25">
      <c r="A24" s="353" t="s">
        <v>158</v>
      </c>
      <c r="B24" s="354"/>
      <c r="C24" s="354"/>
      <c r="D24" s="355"/>
      <c r="E24" s="174">
        <f t="shared" ref="E24" si="1">E11+E12+E13+E14+E15+E16+E17+E18+E19+E20+E21+E22+E23</f>
        <v>901</v>
      </c>
      <c r="F24" s="174">
        <f>F11+F12+F13+F14+F15+F16+F17+F18+F19+F20+F21+F22+F23</f>
        <v>950</v>
      </c>
      <c r="G24" s="174">
        <f>G11+G12+G13+G14+G15+G16+G17+G18+G19+G20+G21+G22+G23</f>
        <v>997.42</v>
      </c>
      <c r="H24" s="160"/>
      <c r="I24" s="17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</row>
    <row r="25" spans="1:22" ht="15" customHeight="1" x14ac:dyDescent="0.25">
      <c r="A25" s="17"/>
      <c r="B25" s="17"/>
      <c r="C25" s="17"/>
      <c r="D25" s="17"/>
      <c r="E25" s="17"/>
      <c r="F25" s="17"/>
      <c r="G25" s="17"/>
      <c r="H25" s="17"/>
      <c r="I25" s="17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</row>
    <row r="26" spans="1:22" x14ac:dyDescent="0.25">
      <c r="A26" s="357" t="s">
        <v>284</v>
      </c>
      <c r="B26" s="357"/>
      <c r="C26" s="357"/>
      <c r="D26" s="357"/>
      <c r="E26" s="357"/>
      <c r="F26" s="357"/>
      <c r="G26" s="357"/>
      <c r="H26" s="357"/>
      <c r="I26" s="17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</row>
    <row r="27" spans="1:22" x14ac:dyDescent="0.25">
      <c r="A27" s="17"/>
      <c r="B27" s="17"/>
      <c r="C27" s="17"/>
      <c r="D27" s="17"/>
      <c r="E27" s="17"/>
      <c r="F27" s="17"/>
      <c r="G27" s="17"/>
      <c r="H27" s="17"/>
      <c r="I27" s="49" t="s">
        <v>368</v>
      </c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</row>
    <row r="28" spans="1:22" x14ac:dyDescent="0.25">
      <c r="A28" s="17"/>
      <c r="B28" s="17"/>
      <c r="C28" s="17"/>
      <c r="D28" s="17"/>
      <c r="E28" s="17"/>
      <c r="F28" s="17"/>
      <c r="G28" s="17"/>
      <c r="H28" s="17"/>
      <c r="I28" s="50" t="s">
        <v>199</v>
      </c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</row>
    <row r="29" spans="1:22" ht="30" customHeight="1" x14ac:dyDescent="0.25">
      <c r="A29" s="327" t="s">
        <v>146</v>
      </c>
      <c r="B29" s="327" t="s">
        <v>210</v>
      </c>
      <c r="C29" s="327" t="s">
        <v>206</v>
      </c>
      <c r="D29" s="327" t="s">
        <v>208</v>
      </c>
      <c r="E29" s="327" t="s">
        <v>211</v>
      </c>
      <c r="F29" s="327" t="s">
        <v>209</v>
      </c>
      <c r="G29" s="327"/>
      <c r="H29" s="327"/>
      <c r="I29" s="327" t="s">
        <v>282</v>
      </c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</row>
    <row r="30" spans="1:22" ht="43.5" customHeight="1" x14ac:dyDescent="0.25">
      <c r="A30" s="327"/>
      <c r="B30" s="327"/>
      <c r="C30" s="327"/>
      <c r="D30" s="327"/>
      <c r="E30" s="327"/>
      <c r="F30" s="54" t="s">
        <v>354</v>
      </c>
      <c r="G30" s="54" t="s">
        <v>355</v>
      </c>
      <c r="H30" s="54" t="s">
        <v>212</v>
      </c>
      <c r="I30" s="327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</row>
    <row r="31" spans="1:22" x14ac:dyDescent="0.25">
      <c r="A31" s="54">
        <v>1</v>
      </c>
      <c r="B31" s="54">
        <v>2</v>
      </c>
      <c r="C31" s="54">
        <v>3</v>
      </c>
      <c r="D31" s="54">
        <v>4</v>
      </c>
      <c r="E31" s="54">
        <v>5</v>
      </c>
      <c r="F31" s="54">
        <v>6</v>
      </c>
      <c r="G31" s="54">
        <v>7</v>
      </c>
      <c r="H31" s="54">
        <v>8</v>
      </c>
      <c r="I31" s="54">
        <v>9</v>
      </c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</row>
    <row r="32" spans="1:22" x14ac:dyDescent="0.25">
      <c r="A32" s="54"/>
      <c r="B32" s="54"/>
      <c r="C32" s="54"/>
      <c r="D32" s="54"/>
      <c r="E32" s="54"/>
      <c r="F32" s="54"/>
      <c r="G32" s="54"/>
      <c r="H32" s="54"/>
      <c r="I32" s="5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</row>
    <row r="33" spans="1:22" x14ac:dyDescent="0.25">
      <c r="A33" s="54"/>
      <c r="B33" s="54"/>
      <c r="C33" s="54"/>
      <c r="D33" s="54"/>
      <c r="E33" s="54"/>
      <c r="F33" s="54"/>
      <c r="G33" s="54"/>
      <c r="H33" s="54"/>
      <c r="I33" s="5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</row>
    <row r="34" spans="1:22" x14ac:dyDescent="0.25">
      <c r="A34" s="54"/>
      <c r="B34" s="54"/>
      <c r="C34" s="54"/>
      <c r="D34" s="54"/>
      <c r="E34" s="54"/>
      <c r="F34" s="54"/>
      <c r="G34" s="54"/>
      <c r="H34" s="54"/>
      <c r="I34" s="5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</row>
    <row r="35" spans="1:22" x14ac:dyDescent="0.25">
      <c r="A35" s="54"/>
      <c r="B35" s="54"/>
      <c r="C35" s="54"/>
      <c r="D35" s="54"/>
      <c r="E35" s="54"/>
      <c r="F35" s="54"/>
      <c r="G35" s="54"/>
      <c r="H35" s="54"/>
      <c r="I35" s="5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</row>
    <row r="36" spans="1:22" ht="12" customHeight="1" x14ac:dyDescent="0.25">
      <c r="A36" s="353" t="s">
        <v>158</v>
      </c>
      <c r="B36" s="354"/>
      <c r="C36" s="354"/>
      <c r="D36" s="354"/>
      <c r="E36" s="354"/>
      <c r="F36" s="355"/>
      <c r="G36" s="54"/>
      <c r="H36" s="54"/>
      <c r="I36" s="5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</row>
    <row r="37" spans="1:22" hidden="1" x14ac:dyDescent="0.25">
      <c r="A37" s="14"/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</row>
    <row r="38" spans="1:22" ht="25.5" customHeight="1" x14ac:dyDescent="0.25">
      <c r="A38" s="324" t="s">
        <v>417</v>
      </c>
      <c r="B38" s="324"/>
      <c r="C38" s="5"/>
      <c r="D38" s="325" t="s">
        <v>163</v>
      </c>
      <c r="E38" s="325"/>
      <c r="F38" s="166"/>
      <c r="G38" s="335" t="s">
        <v>418</v>
      </c>
      <c r="H38" s="335"/>
      <c r="I38" s="335"/>
      <c r="J38" s="3"/>
    </row>
    <row r="39" spans="1:22" x14ac:dyDescent="0.25">
      <c r="A39" s="321" t="s">
        <v>410</v>
      </c>
      <c r="B39" s="321"/>
      <c r="C39" s="180"/>
      <c r="D39" s="321" t="s">
        <v>341</v>
      </c>
      <c r="E39" s="321"/>
      <c r="F39" s="181"/>
      <c r="G39" s="322" t="s">
        <v>164</v>
      </c>
      <c r="H39" s="322"/>
      <c r="I39" s="322"/>
      <c r="J39" s="3"/>
    </row>
    <row r="40" spans="1:22" ht="25.5" customHeight="1" x14ac:dyDescent="0.25">
      <c r="A40" s="324" t="s">
        <v>411</v>
      </c>
      <c r="B40" s="324"/>
      <c r="C40" s="5"/>
      <c r="D40" s="325" t="s">
        <v>163</v>
      </c>
      <c r="E40" s="325"/>
      <c r="F40" s="166"/>
      <c r="G40" s="335" t="s">
        <v>412</v>
      </c>
      <c r="H40" s="335"/>
      <c r="I40" s="335"/>
      <c r="J40" s="3"/>
    </row>
    <row r="41" spans="1:22" x14ac:dyDescent="0.25">
      <c r="A41" s="321" t="s">
        <v>410</v>
      </c>
      <c r="B41" s="321"/>
      <c r="C41" s="170"/>
      <c r="D41" s="321" t="s">
        <v>341</v>
      </c>
      <c r="E41" s="321"/>
      <c r="F41" s="171"/>
      <c r="G41" s="322" t="s">
        <v>164</v>
      </c>
      <c r="H41" s="322"/>
      <c r="I41" s="322"/>
      <c r="J41" s="3"/>
    </row>
    <row r="42" spans="1:22" x14ac:dyDescent="0.25">
      <c r="A42" s="2"/>
      <c r="B42" s="161"/>
      <c r="C42" s="19"/>
      <c r="D42" s="19"/>
      <c r="E42" s="19"/>
      <c r="F42" s="19"/>
      <c r="G42" s="19"/>
      <c r="H42" s="19"/>
      <c r="I42" s="19"/>
      <c r="J42" s="3"/>
    </row>
    <row r="43" spans="1:22" ht="25.5" customHeight="1" x14ac:dyDescent="0.25">
      <c r="A43" s="324" t="s">
        <v>425</v>
      </c>
      <c r="B43" s="324"/>
      <c r="C43" s="5"/>
      <c r="D43" s="325" t="s">
        <v>163</v>
      </c>
      <c r="E43" s="325"/>
      <c r="F43" s="166"/>
      <c r="G43" s="335" t="s">
        <v>426</v>
      </c>
      <c r="H43" s="335"/>
      <c r="I43" s="335"/>
      <c r="J43" s="3"/>
    </row>
    <row r="44" spans="1:22" x14ac:dyDescent="0.25">
      <c r="A44" s="321" t="s">
        <v>410</v>
      </c>
      <c r="B44" s="321"/>
      <c r="C44" s="170"/>
      <c r="D44" s="321" t="s">
        <v>341</v>
      </c>
      <c r="E44" s="321"/>
      <c r="F44" s="171"/>
      <c r="G44" s="322" t="s">
        <v>164</v>
      </c>
      <c r="H44" s="322"/>
      <c r="I44" s="322"/>
      <c r="J44" s="3"/>
    </row>
    <row r="45" spans="1:22" ht="25.5" customHeight="1" x14ac:dyDescent="0.25">
      <c r="A45" s="324" t="s">
        <v>419</v>
      </c>
      <c r="B45" s="324"/>
      <c r="C45" s="5"/>
      <c r="D45" s="325" t="s">
        <v>163</v>
      </c>
      <c r="E45" s="325"/>
      <c r="F45" s="166"/>
      <c r="G45" s="335" t="s">
        <v>420</v>
      </c>
      <c r="H45" s="335"/>
      <c r="I45" s="335"/>
      <c r="J45" s="3"/>
    </row>
    <row r="46" spans="1:22" x14ac:dyDescent="0.25">
      <c r="A46" s="321" t="s">
        <v>410</v>
      </c>
      <c r="B46" s="321"/>
      <c r="C46" s="180"/>
      <c r="D46" s="321" t="s">
        <v>341</v>
      </c>
      <c r="E46" s="321"/>
      <c r="F46" s="181"/>
      <c r="G46" s="322" t="s">
        <v>164</v>
      </c>
      <c r="H46" s="322"/>
      <c r="I46" s="322"/>
      <c r="J46" s="3"/>
    </row>
    <row r="47" spans="1:22" x14ac:dyDescent="0.25">
      <c r="A47" s="14"/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</row>
    <row r="48" spans="1:22" x14ac:dyDescent="0.25">
      <c r="A48" s="14"/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</row>
    <row r="49" spans="1:22" x14ac:dyDescent="0.25">
      <c r="A49" s="14"/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</row>
    <row r="50" spans="1:22" x14ac:dyDescent="0.25">
      <c r="A50" s="14"/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</row>
    <row r="51" spans="1:22" x14ac:dyDescent="0.25">
      <c r="A51" s="14"/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</row>
    <row r="52" spans="1:22" x14ac:dyDescent="0.25">
      <c r="A52" s="14"/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</row>
    <row r="53" spans="1:22" x14ac:dyDescent="0.25">
      <c r="A53" s="14"/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</row>
    <row r="54" spans="1:22" x14ac:dyDescent="0.25">
      <c r="A54" s="14"/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</row>
    <row r="55" spans="1:22" x14ac:dyDescent="0.25">
      <c r="A55" s="14"/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</row>
    <row r="56" spans="1:22" x14ac:dyDescent="0.25">
      <c r="A56" s="14"/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</row>
    <row r="57" spans="1:22" x14ac:dyDescent="0.25">
      <c r="A57" s="14"/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</row>
    <row r="58" spans="1:22" x14ac:dyDescent="0.25">
      <c r="A58" s="14"/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</row>
    <row r="59" spans="1:22" x14ac:dyDescent="0.25">
      <c r="A59" s="14"/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</row>
    <row r="60" spans="1:22" x14ac:dyDescent="0.25">
      <c r="A60" s="14"/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</row>
    <row r="61" spans="1:22" x14ac:dyDescent="0.25">
      <c r="A61" s="14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</row>
    <row r="62" spans="1:22" x14ac:dyDescent="0.25">
      <c r="A62" s="14"/>
      <c r="B62" s="14"/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</row>
    <row r="63" spans="1:22" x14ac:dyDescent="0.25">
      <c r="A63" s="14"/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</row>
    <row r="64" spans="1:22" x14ac:dyDescent="0.25">
      <c r="A64" s="14"/>
      <c r="B64" s="14"/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</row>
    <row r="65" spans="1:22" x14ac:dyDescent="0.25">
      <c r="A65" s="14"/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</row>
    <row r="66" spans="1:22" x14ac:dyDescent="0.25">
      <c r="A66" s="14"/>
      <c r="B66" s="14"/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</row>
    <row r="67" spans="1:22" x14ac:dyDescent="0.25">
      <c r="A67" s="14"/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</row>
    <row r="68" spans="1:22" x14ac:dyDescent="0.25">
      <c r="A68" s="14"/>
      <c r="B68" s="14"/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</row>
    <row r="69" spans="1:22" x14ac:dyDescent="0.25">
      <c r="A69" s="14"/>
      <c r="B69" s="14"/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</row>
    <row r="70" spans="1:22" x14ac:dyDescent="0.25">
      <c r="A70" s="14"/>
      <c r="B70" s="14"/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</row>
    <row r="71" spans="1:22" x14ac:dyDescent="0.25">
      <c r="A71" s="14"/>
      <c r="B71" s="14"/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</row>
    <row r="72" spans="1:22" x14ac:dyDescent="0.25">
      <c r="A72" s="14"/>
      <c r="B72" s="14"/>
      <c r="C72" s="14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</row>
  </sheetData>
  <mergeCells count="44">
    <mergeCell ref="A40:B40"/>
    <mergeCell ref="D40:E40"/>
    <mergeCell ref="G40:I40"/>
    <mergeCell ref="A41:B41"/>
    <mergeCell ref="F1:H1"/>
    <mergeCell ref="A36:F36"/>
    <mergeCell ref="E29:E30"/>
    <mergeCell ref="F29:H29"/>
    <mergeCell ref="A8:A9"/>
    <mergeCell ref="B8:B9"/>
    <mergeCell ref="C8:C9"/>
    <mergeCell ref="D8:D9"/>
    <mergeCell ref="I29:I30"/>
    <mergeCell ref="A26:H26"/>
    <mergeCell ref="A3:H3"/>
    <mergeCell ref="G2:H2"/>
    <mergeCell ref="A5:H5"/>
    <mergeCell ref="A29:A30"/>
    <mergeCell ref="B29:B30"/>
    <mergeCell ref="C29:C30"/>
    <mergeCell ref="D29:D30"/>
    <mergeCell ref="E8:G8"/>
    <mergeCell ref="H8:H9"/>
    <mergeCell ref="A24:D24"/>
    <mergeCell ref="A44:B44"/>
    <mergeCell ref="D44:E44"/>
    <mergeCell ref="G44:I44"/>
    <mergeCell ref="D41:E41"/>
    <mergeCell ref="G41:I41"/>
    <mergeCell ref="A43:B43"/>
    <mergeCell ref="D43:E43"/>
    <mergeCell ref="G43:I43"/>
    <mergeCell ref="A38:B38"/>
    <mergeCell ref="D38:E38"/>
    <mergeCell ref="G38:I38"/>
    <mergeCell ref="A39:B39"/>
    <mergeCell ref="D39:E39"/>
    <mergeCell ref="G39:I39"/>
    <mergeCell ref="A45:B45"/>
    <mergeCell ref="D45:E45"/>
    <mergeCell ref="G45:I45"/>
    <mergeCell ref="A46:B46"/>
    <mergeCell ref="D46:E46"/>
    <mergeCell ref="G46:I46"/>
  </mergeCells>
  <pageMargins left="0.7" right="0.7" top="0.75" bottom="0.75" header="0.3" footer="0.3"/>
  <pageSetup paperSize="9" scale="5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7"/>
  <sheetViews>
    <sheetView workbookViewId="0">
      <selection activeCell="C200" sqref="C200"/>
    </sheetView>
  </sheetViews>
  <sheetFormatPr defaultRowHeight="15" x14ac:dyDescent="0.25"/>
  <cols>
    <col min="1" max="1" width="35.28515625" customWidth="1"/>
    <col min="3" max="3" width="10.140625" customWidth="1"/>
    <col min="4" max="4" width="11.140625" customWidth="1"/>
    <col min="5" max="5" width="12" customWidth="1"/>
    <col min="6" max="6" width="14.42578125" customWidth="1"/>
    <col min="7" max="7" width="10.140625" customWidth="1"/>
    <col min="8" max="8" width="11.140625" customWidth="1"/>
    <col min="9" max="9" width="12.85546875" customWidth="1"/>
    <col min="10" max="10" width="15.140625" customWidth="1"/>
    <col min="11" max="11" width="45.7109375" customWidth="1"/>
  </cols>
  <sheetData>
    <row r="1" spans="1:10" x14ac:dyDescent="0.25">
      <c r="I1" s="45" t="s">
        <v>356</v>
      </c>
    </row>
    <row r="2" spans="1:10" x14ac:dyDescent="0.25">
      <c r="A2" s="363" t="s">
        <v>324</v>
      </c>
      <c r="B2" s="363"/>
      <c r="C2" s="363"/>
      <c r="D2" s="363"/>
      <c r="E2" s="363"/>
      <c r="F2" s="363"/>
      <c r="G2" s="363"/>
      <c r="H2" s="363"/>
      <c r="I2" s="363"/>
      <c r="J2" s="363"/>
    </row>
    <row r="3" spans="1:10" x14ac:dyDescent="0.25">
      <c r="A3" s="364"/>
      <c r="B3" s="364"/>
      <c r="C3" s="364"/>
      <c r="D3" s="364"/>
      <c r="E3" s="364"/>
      <c r="F3" s="364"/>
      <c r="G3" s="364"/>
      <c r="H3" s="364"/>
      <c r="I3" s="364"/>
      <c r="J3" s="364"/>
    </row>
    <row r="4" spans="1:10" x14ac:dyDescent="0.25">
      <c r="A4" s="365" t="s">
        <v>325</v>
      </c>
      <c r="B4" s="365"/>
      <c r="C4" s="365"/>
      <c r="D4" s="365"/>
      <c r="E4" s="365"/>
      <c r="F4" s="365"/>
      <c r="G4" s="365"/>
      <c r="H4" s="365"/>
      <c r="I4" s="365"/>
      <c r="J4" s="365"/>
    </row>
    <row r="5" spans="1:10" x14ac:dyDescent="0.25">
      <c r="A5" s="366" t="s">
        <v>333</v>
      </c>
      <c r="B5" s="366"/>
      <c r="C5" s="366"/>
      <c r="D5" s="366"/>
      <c r="E5" s="366"/>
      <c r="F5" s="366"/>
      <c r="G5" s="366"/>
      <c r="H5" s="366"/>
      <c r="I5" s="366"/>
      <c r="J5" s="366"/>
    </row>
    <row r="6" spans="1:10" x14ac:dyDescent="0.25">
      <c r="A6" s="57"/>
      <c r="B6" s="58"/>
      <c r="C6" s="58"/>
      <c r="D6" s="58"/>
      <c r="E6" s="58"/>
      <c r="F6" s="58"/>
      <c r="G6" s="59"/>
      <c r="H6" s="59"/>
      <c r="I6" s="60"/>
      <c r="J6" s="59" t="s">
        <v>199</v>
      </c>
    </row>
    <row r="7" spans="1:10" ht="20.25" customHeight="1" x14ac:dyDescent="0.25">
      <c r="A7" s="367" t="s">
        <v>326</v>
      </c>
      <c r="B7" s="367" t="s">
        <v>327</v>
      </c>
      <c r="C7" s="368" t="s">
        <v>334</v>
      </c>
      <c r="D7" s="369"/>
      <c r="E7" s="369"/>
      <c r="F7" s="370"/>
      <c r="G7" s="371" t="s">
        <v>328</v>
      </c>
      <c r="H7" s="371"/>
      <c r="I7" s="371"/>
      <c r="J7" s="371"/>
    </row>
    <row r="8" spans="1:10" ht="24" x14ac:dyDescent="0.25">
      <c r="A8" s="367"/>
      <c r="B8" s="367"/>
      <c r="C8" s="61" t="s">
        <v>329</v>
      </c>
      <c r="D8" s="61" t="s">
        <v>330</v>
      </c>
      <c r="E8" s="62" t="s">
        <v>346</v>
      </c>
      <c r="F8" s="63" t="s">
        <v>347</v>
      </c>
      <c r="G8" s="61" t="s">
        <v>329</v>
      </c>
      <c r="H8" s="61" t="s">
        <v>330</v>
      </c>
      <c r="I8" s="62" t="s">
        <v>344</v>
      </c>
      <c r="J8" s="63" t="s">
        <v>345</v>
      </c>
    </row>
    <row r="9" spans="1:10" x14ac:dyDescent="0.25">
      <c r="A9" s="61" t="s">
        <v>331</v>
      </c>
      <c r="B9" s="61" t="s">
        <v>332</v>
      </c>
      <c r="C9" s="61">
        <v>3</v>
      </c>
      <c r="D9" s="61">
        <v>4</v>
      </c>
      <c r="E9" s="61">
        <v>5</v>
      </c>
      <c r="F9" s="62">
        <v>6</v>
      </c>
      <c r="G9" s="63">
        <v>7</v>
      </c>
      <c r="H9" s="64">
        <v>8</v>
      </c>
      <c r="I9" s="64">
        <v>9</v>
      </c>
      <c r="J9" s="64">
        <v>10</v>
      </c>
    </row>
    <row r="10" spans="1:10" x14ac:dyDescent="0.25">
      <c r="A10" s="358" t="s">
        <v>335</v>
      </c>
      <c r="B10" s="359"/>
      <c r="C10" s="359"/>
      <c r="D10" s="359"/>
      <c r="E10" s="359"/>
      <c r="F10" s="359"/>
      <c r="G10" s="359"/>
      <c r="H10" s="359"/>
      <c r="I10" s="359"/>
      <c r="J10" s="360"/>
    </row>
    <row r="11" spans="1:10" x14ac:dyDescent="0.25">
      <c r="A11" s="372" t="s">
        <v>336</v>
      </c>
      <c r="B11" s="372"/>
      <c r="C11" s="372"/>
      <c r="D11" s="372"/>
      <c r="E11" s="372"/>
      <c r="F11" s="372"/>
      <c r="G11" s="372"/>
      <c r="H11" s="372"/>
      <c r="I11" s="372"/>
      <c r="J11" s="372"/>
    </row>
    <row r="12" spans="1:10" x14ac:dyDescent="0.25">
      <c r="A12" s="65" t="s">
        <v>287</v>
      </c>
      <c r="B12" s="66">
        <v>100</v>
      </c>
      <c r="C12" s="67"/>
      <c r="D12" s="67"/>
      <c r="E12" s="68"/>
      <c r="F12" s="69"/>
      <c r="G12" s="67"/>
      <c r="H12" s="67"/>
      <c r="I12" s="68"/>
      <c r="J12" s="70"/>
    </row>
    <row r="13" spans="1:10" x14ac:dyDescent="0.25">
      <c r="A13" s="71" t="s">
        <v>291</v>
      </c>
      <c r="B13" s="72">
        <v>110</v>
      </c>
      <c r="C13" s="73"/>
      <c r="D13" s="73"/>
      <c r="E13" s="74"/>
      <c r="F13" s="75"/>
      <c r="G13" s="76"/>
      <c r="H13" s="76"/>
      <c r="I13" s="74"/>
      <c r="J13" s="77"/>
    </row>
    <row r="14" spans="1:10" x14ac:dyDescent="0.25">
      <c r="A14" s="71" t="s">
        <v>288</v>
      </c>
      <c r="B14" s="72">
        <v>120</v>
      </c>
      <c r="C14" s="78"/>
      <c r="D14" s="78"/>
      <c r="E14" s="79"/>
      <c r="F14" s="80"/>
      <c r="G14" s="78"/>
      <c r="H14" s="78"/>
      <c r="I14" s="79"/>
      <c r="J14" s="81"/>
    </row>
    <row r="15" spans="1:10" ht="24" x14ac:dyDescent="0.25">
      <c r="A15" s="71" t="s">
        <v>289</v>
      </c>
      <c r="B15" s="72">
        <v>130</v>
      </c>
      <c r="C15" s="82"/>
      <c r="D15" s="82"/>
      <c r="E15" s="79"/>
      <c r="F15" s="80"/>
      <c r="G15" s="82"/>
      <c r="H15" s="82"/>
      <c r="I15" s="79"/>
      <c r="J15" s="81"/>
    </row>
    <row r="16" spans="1:10" x14ac:dyDescent="0.25">
      <c r="A16" s="71" t="s">
        <v>290</v>
      </c>
      <c r="B16" s="72">
        <v>140</v>
      </c>
      <c r="C16" s="82"/>
      <c r="D16" s="82"/>
      <c r="E16" s="74"/>
      <c r="F16" s="77"/>
      <c r="G16" s="82"/>
      <c r="H16" s="82"/>
      <c r="I16" s="74"/>
      <c r="J16" s="77"/>
    </row>
    <row r="17" spans="1:10" ht="36" x14ac:dyDescent="0.25">
      <c r="A17" s="83" t="s">
        <v>131</v>
      </c>
      <c r="B17" s="84">
        <v>1000</v>
      </c>
      <c r="C17" s="68"/>
      <c r="D17" s="68"/>
      <c r="E17" s="74"/>
      <c r="F17" s="77"/>
      <c r="G17" s="68"/>
      <c r="H17" s="68"/>
      <c r="I17" s="74"/>
      <c r="J17" s="77"/>
    </row>
    <row r="18" spans="1:10" ht="24" x14ac:dyDescent="0.25">
      <c r="A18" s="85" t="s">
        <v>31</v>
      </c>
      <c r="B18" s="86">
        <v>1010</v>
      </c>
      <c r="C18" s="87"/>
      <c r="D18" s="87"/>
      <c r="E18" s="68"/>
      <c r="F18" s="69"/>
      <c r="G18" s="87"/>
      <c r="H18" s="88"/>
      <c r="I18" s="74"/>
      <c r="J18" s="77"/>
    </row>
    <row r="19" spans="1:10" ht="24" x14ac:dyDescent="0.25">
      <c r="A19" s="85" t="s">
        <v>240</v>
      </c>
      <c r="B19" s="86">
        <v>1020</v>
      </c>
      <c r="C19" s="87"/>
      <c r="D19" s="87"/>
      <c r="E19" s="74"/>
      <c r="F19" s="75"/>
      <c r="G19" s="87"/>
      <c r="H19" s="88"/>
      <c r="I19" s="74"/>
      <c r="J19" s="77"/>
    </row>
    <row r="20" spans="1:10" ht="24" x14ac:dyDescent="0.25">
      <c r="A20" s="85" t="s">
        <v>299</v>
      </c>
      <c r="B20" s="86">
        <v>1030</v>
      </c>
      <c r="C20" s="87"/>
      <c r="D20" s="87"/>
      <c r="E20" s="74"/>
      <c r="F20" s="75"/>
      <c r="G20" s="87"/>
      <c r="H20" s="88"/>
      <c r="I20" s="74"/>
      <c r="J20" s="77"/>
    </row>
    <row r="21" spans="1:10" ht="24" x14ac:dyDescent="0.25">
      <c r="A21" s="85" t="s">
        <v>241</v>
      </c>
      <c r="B21" s="86">
        <v>1040</v>
      </c>
      <c r="C21" s="87"/>
      <c r="D21" s="87"/>
      <c r="E21" s="74"/>
      <c r="F21" s="75"/>
      <c r="G21" s="89"/>
      <c r="H21" s="88"/>
      <c r="I21" s="74"/>
      <c r="J21" s="77"/>
    </row>
    <row r="22" spans="1:10" x14ac:dyDescent="0.25">
      <c r="A22" s="90" t="s">
        <v>214</v>
      </c>
      <c r="B22" s="91" t="s">
        <v>300</v>
      </c>
      <c r="C22" s="87"/>
      <c r="D22" s="87"/>
      <c r="E22" s="74"/>
      <c r="F22" s="75"/>
      <c r="G22" s="89"/>
      <c r="H22" s="88"/>
      <c r="I22" s="74"/>
      <c r="J22" s="77"/>
    </row>
    <row r="23" spans="1:10" ht="24" x14ac:dyDescent="0.25">
      <c r="A23" s="92" t="s">
        <v>239</v>
      </c>
      <c r="B23" s="86">
        <v>1050</v>
      </c>
      <c r="C23" s="87"/>
      <c r="D23" s="87"/>
      <c r="E23" s="74"/>
      <c r="F23" s="75"/>
      <c r="G23" s="89"/>
      <c r="H23" s="88"/>
      <c r="I23" s="74"/>
      <c r="J23" s="77"/>
    </row>
    <row r="24" spans="1:10" x14ac:dyDescent="0.25">
      <c r="A24" s="93" t="s">
        <v>233</v>
      </c>
      <c r="B24" s="94">
        <v>1051</v>
      </c>
      <c r="C24" s="95"/>
      <c r="D24" s="95"/>
      <c r="E24" s="79"/>
      <c r="F24" s="80"/>
      <c r="G24" s="95"/>
      <c r="H24" s="96"/>
      <c r="I24" s="79"/>
      <c r="J24" s="81"/>
    </row>
    <row r="25" spans="1:10" ht="24" x14ac:dyDescent="0.25">
      <c r="A25" s="97" t="s">
        <v>234</v>
      </c>
      <c r="B25" s="91" t="s">
        <v>301</v>
      </c>
      <c r="C25" s="95"/>
      <c r="D25" s="95"/>
      <c r="E25" s="79"/>
      <c r="F25" s="80"/>
      <c r="G25" s="95"/>
      <c r="H25" s="95"/>
      <c r="I25" s="79"/>
      <c r="J25" s="81"/>
    </row>
    <row r="26" spans="1:10" ht="24" x14ac:dyDescent="0.25">
      <c r="A26" s="93" t="s">
        <v>223</v>
      </c>
      <c r="B26" s="94">
        <v>1052</v>
      </c>
      <c r="C26" s="87"/>
      <c r="D26" s="87"/>
      <c r="E26" s="79"/>
      <c r="F26" s="80"/>
      <c r="G26" s="95"/>
      <c r="H26" s="95"/>
      <c r="I26" s="79"/>
      <c r="J26" s="81"/>
    </row>
    <row r="27" spans="1:10" x14ac:dyDescent="0.25">
      <c r="A27" s="93" t="s">
        <v>214</v>
      </c>
      <c r="B27" s="91" t="s">
        <v>302</v>
      </c>
      <c r="C27" s="98"/>
      <c r="D27" s="99"/>
      <c r="E27" s="74"/>
      <c r="F27" s="77"/>
      <c r="G27" s="88"/>
      <c r="H27" s="88"/>
      <c r="I27" s="74"/>
      <c r="J27" s="77"/>
    </row>
    <row r="28" spans="1:10" x14ac:dyDescent="0.25">
      <c r="A28" s="85" t="s">
        <v>224</v>
      </c>
      <c r="B28" s="52">
        <v>1060</v>
      </c>
      <c r="C28" s="100"/>
      <c r="D28" s="100"/>
      <c r="E28" s="68"/>
      <c r="F28" s="69"/>
      <c r="G28" s="101"/>
      <c r="H28" s="99"/>
      <c r="I28" s="68"/>
      <c r="J28" s="70"/>
    </row>
    <row r="29" spans="1:10" x14ac:dyDescent="0.25">
      <c r="A29" s="85" t="s">
        <v>214</v>
      </c>
      <c r="B29" s="91" t="s">
        <v>303</v>
      </c>
      <c r="C29" s="100"/>
      <c r="D29" s="100"/>
      <c r="E29" s="74"/>
      <c r="F29" s="75"/>
      <c r="G29" s="88"/>
      <c r="H29" s="88"/>
      <c r="I29" s="74"/>
      <c r="J29" s="77"/>
    </row>
    <row r="30" spans="1:10" x14ac:dyDescent="0.25">
      <c r="A30" s="102" t="s">
        <v>32</v>
      </c>
      <c r="B30" s="86">
        <v>1070</v>
      </c>
      <c r="C30" s="100"/>
      <c r="D30" s="100"/>
      <c r="E30" s="74"/>
      <c r="F30" s="75"/>
      <c r="G30" s="88"/>
      <c r="H30" s="88"/>
      <c r="I30" s="74"/>
      <c r="J30" s="77"/>
    </row>
    <row r="31" spans="1:10" x14ac:dyDescent="0.25">
      <c r="A31" s="103" t="s">
        <v>33</v>
      </c>
      <c r="B31" s="94">
        <v>1071</v>
      </c>
      <c r="C31" s="100"/>
      <c r="D31" s="100"/>
      <c r="E31" s="74"/>
      <c r="F31" s="75"/>
      <c r="G31" s="88"/>
      <c r="H31" s="88"/>
      <c r="I31" s="74"/>
      <c r="J31" s="77"/>
    </row>
    <row r="32" spans="1:10" x14ac:dyDescent="0.25">
      <c r="A32" s="103" t="s">
        <v>34</v>
      </c>
      <c r="B32" s="94">
        <v>1072</v>
      </c>
      <c r="C32" s="100"/>
      <c r="D32" s="100"/>
      <c r="E32" s="74"/>
      <c r="F32" s="75"/>
      <c r="G32" s="88"/>
      <c r="H32" s="88"/>
      <c r="I32" s="74"/>
      <c r="J32" s="77"/>
    </row>
    <row r="33" spans="1:10" ht="24" x14ac:dyDescent="0.25">
      <c r="A33" s="103" t="s">
        <v>133</v>
      </c>
      <c r="B33" s="94">
        <v>1073</v>
      </c>
      <c r="C33" s="100"/>
      <c r="D33" s="100"/>
      <c r="E33" s="74"/>
      <c r="F33" s="75"/>
      <c r="G33" s="88"/>
      <c r="H33" s="88"/>
      <c r="I33" s="74"/>
      <c r="J33" s="77"/>
    </row>
    <row r="34" spans="1:10" x14ac:dyDescent="0.25">
      <c r="A34" s="104" t="s">
        <v>98</v>
      </c>
      <c r="B34" s="94">
        <v>1074</v>
      </c>
      <c r="C34" s="100"/>
      <c r="D34" s="100"/>
      <c r="E34" s="74"/>
      <c r="F34" s="75"/>
      <c r="G34" s="88"/>
      <c r="H34" s="88"/>
      <c r="I34" s="74"/>
      <c r="J34" s="77"/>
    </row>
    <row r="35" spans="1:10" ht="24" x14ac:dyDescent="0.25">
      <c r="A35" s="105" t="s">
        <v>39</v>
      </c>
      <c r="B35" s="94">
        <v>1075</v>
      </c>
      <c r="C35" s="100"/>
      <c r="D35" s="100"/>
      <c r="E35" s="74"/>
      <c r="F35" s="75"/>
      <c r="G35" s="88"/>
      <c r="H35" s="88"/>
      <c r="I35" s="74"/>
      <c r="J35" s="77"/>
    </row>
    <row r="36" spans="1:10" x14ac:dyDescent="0.25">
      <c r="A36" s="103" t="s">
        <v>35</v>
      </c>
      <c r="B36" s="94">
        <v>1076</v>
      </c>
      <c r="C36" s="100"/>
      <c r="D36" s="100"/>
      <c r="E36" s="74"/>
      <c r="F36" s="75"/>
      <c r="G36" s="88"/>
      <c r="H36" s="88"/>
      <c r="I36" s="74"/>
      <c r="J36" s="77"/>
    </row>
    <row r="37" spans="1:10" x14ac:dyDescent="0.25">
      <c r="A37" s="373" t="s">
        <v>140</v>
      </c>
      <c r="B37" s="374"/>
      <c r="C37" s="374"/>
      <c r="D37" s="374"/>
      <c r="E37" s="374"/>
      <c r="F37" s="374"/>
      <c r="G37" s="374"/>
      <c r="H37" s="374"/>
      <c r="I37" s="374"/>
      <c r="J37" s="375"/>
    </row>
    <row r="38" spans="1:10" ht="24" x14ac:dyDescent="0.25">
      <c r="A38" s="83" t="s">
        <v>40</v>
      </c>
      <c r="B38" s="106">
        <v>1100</v>
      </c>
      <c r="C38" s="100"/>
      <c r="D38" s="100"/>
      <c r="E38" s="74"/>
      <c r="F38" s="75"/>
      <c r="G38" s="107"/>
      <c r="H38" s="107"/>
      <c r="I38" s="74"/>
      <c r="J38" s="77"/>
    </row>
    <row r="39" spans="1:10" ht="24" x14ac:dyDescent="0.25">
      <c r="A39" s="108" t="s">
        <v>41</v>
      </c>
      <c r="B39" s="109">
        <v>1110</v>
      </c>
      <c r="C39" s="110"/>
      <c r="D39" s="110"/>
      <c r="E39" s="74"/>
      <c r="F39" s="75"/>
      <c r="G39" s="110"/>
      <c r="H39" s="110"/>
      <c r="I39" s="74"/>
      <c r="J39" s="77"/>
    </row>
    <row r="40" spans="1:10" ht="24" x14ac:dyDescent="0.25">
      <c r="A40" s="111" t="s">
        <v>228</v>
      </c>
      <c r="B40" s="112">
        <v>1111</v>
      </c>
      <c r="C40" s="113"/>
      <c r="D40" s="113"/>
      <c r="E40" s="79"/>
      <c r="F40" s="80"/>
      <c r="G40" s="113"/>
      <c r="H40" s="113"/>
      <c r="I40" s="79"/>
      <c r="J40" s="81"/>
    </row>
    <row r="41" spans="1:10" x14ac:dyDescent="0.25">
      <c r="A41" s="111" t="s">
        <v>235</v>
      </c>
      <c r="B41" s="112" t="s">
        <v>229</v>
      </c>
      <c r="C41" s="114"/>
      <c r="D41" s="114"/>
      <c r="E41" s="114"/>
      <c r="F41" s="114"/>
      <c r="G41" s="114"/>
      <c r="H41" s="114"/>
      <c r="I41" s="114"/>
      <c r="J41" s="114"/>
    </row>
    <row r="42" spans="1:10" x14ac:dyDescent="0.25">
      <c r="A42" s="115" t="s">
        <v>100</v>
      </c>
      <c r="B42" s="112">
        <v>1112</v>
      </c>
      <c r="C42" s="68"/>
      <c r="D42" s="68"/>
      <c r="E42" s="68"/>
      <c r="F42" s="69"/>
      <c r="G42" s="68"/>
      <c r="H42" s="68"/>
      <c r="I42" s="68"/>
      <c r="J42" s="70"/>
    </row>
    <row r="43" spans="1:10" ht="24.75" x14ac:dyDescent="0.25">
      <c r="A43" s="116" t="s">
        <v>42</v>
      </c>
      <c r="B43" s="112">
        <v>1113</v>
      </c>
      <c r="C43" s="74"/>
      <c r="D43" s="74"/>
      <c r="E43" s="74"/>
      <c r="F43" s="75"/>
      <c r="G43" s="74"/>
      <c r="H43" s="74"/>
      <c r="I43" s="74"/>
      <c r="J43" s="77"/>
    </row>
    <row r="44" spans="1:10" x14ac:dyDescent="0.25">
      <c r="A44" s="117" t="s">
        <v>43</v>
      </c>
      <c r="B44" s="112">
        <v>1114</v>
      </c>
      <c r="C44" s="74"/>
      <c r="D44" s="74"/>
      <c r="E44" s="74"/>
      <c r="F44" s="75"/>
      <c r="G44" s="74"/>
      <c r="H44" s="74"/>
      <c r="I44" s="74"/>
      <c r="J44" s="77"/>
    </row>
    <row r="45" spans="1:10" x14ac:dyDescent="0.25">
      <c r="A45" s="117" t="s">
        <v>236</v>
      </c>
      <c r="B45" s="112" t="s">
        <v>141</v>
      </c>
      <c r="C45" s="118"/>
      <c r="D45" s="118"/>
      <c r="E45" s="74"/>
      <c r="F45" s="75"/>
      <c r="G45" s="118"/>
      <c r="H45" s="118"/>
      <c r="I45" s="74"/>
      <c r="J45" s="77"/>
    </row>
    <row r="46" spans="1:10" x14ac:dyDescent="0.25">
      <c r="A46" s="117" t="s">
        <v>237</v>
      </c>
      <c r="B46" s="112" t="s">
        <v>142</v>
      </c>
      <c r="C46" s="100"/>
      <c r="D46" s="100"/>
      <c r="E46" s="74"/>
      <c r="F46" s="75"/>
      <c r="G46" s="119"/>
      <c r="H46" s="88"/>
      <c r="I46" s="74"/>
      <c r="J46" s="77"/>
    </row>
    <row r="47" spans="1:10" x14ac:dyDescent="0.25">
      <c r="A47" s="120" t="s">
        <v>46</v>
      </c>
      <c r="B47" s="121">
        <v>1120</v>
      </c>
      <c r="C47" s="100"/>
      <c r="D47" s="100"/>
      <c r="E47" s="74"/>
      <c r="F47" s="75"/>
      <c r="G47" s="119"/>
      <c r="H47" s="88"/>
      <c r="I47" s="74"/>
      <c r="J47" s="77"/>
    </row>
    <row r="48" spans="1:10" ht="24.75" x14ac:dyDescent="0.25">
      <c r="A48" s="122" t="s">
        <v>47</v>
      </c>
      <c r="B48" s="121">
        <v>1130</v>
      </c>
      <c r="C48" s="100"/>
      <c r="D48" s="100"/>
      <c r="E48" s="74"/>
      <c r="F48" s="75"/>
      <c r="G48" s="119"/>
      <c r="H48" s="88"/>
      <c r="I48" s="74"/>
      <c r="J48" s="77"/>
    </row>
    <row r="49" spans="1:10" x14ac:dyDescent="0.25">
      <c r="A49" s="117" t="s">
        <v>48</v>
      </c>
      <c r="B49" s="112">
        <v>1131</v>
      </c>
      <c r="C49" s="100"/>
      <c r="D49" s="100"/>
      <c r="E49" s="74"/>
      <c r="F49" s="75"/>
      <c r="G49" s="119"/>
      <c r="H49" s="88"/>
      <c r="I49" s="74"/>
      <c r="J49" s="77"/>
    </row>
    <row r="50" spans="1:10" ht="24.75" x14ac:dyDescent="0.25">
      <c r="A50" s="117" t="s">
        <v>49</v>
      </c>
      <c r="B50" s="112">
        <v>1132</v>
      </c>
      <c r="C50" s="100"/>
      <c r="D50" s="100"/>
      <c r="E50" s="74"/>
      <c r="F50" s="75"/>
      <c r="G50" s="119"/>
      <c r="H50" s="88"/>
      <c r="I50" s="74"/>
      <c r="J50" s="77"/>
    </row>
    <row r="51" spans="1:10" x14ac:dyDescent="0.25">
      <c r="A51" s="117" t="s">
        <v>50</v>
      </c>
      <c r="B51" s="112">
        <v>1133</v>
      </c>
      <c r="C51" s="123"/>
      <c r="D51" s="123"/>
      <c r="E51" s="79"/>
      <c r="F51" s="80"/>
      <c r="G51" s="76"/>
      <c r="H51" s="96"/>
      <c r="I51" s="79"/>
      <c r="J51" s="81"/>
    </row>
    <row r="52" spans="1:10" x14ac:dyDescent="0.25">
      <c r="A52" s="117" t="s">
        <v>51</v>
      </c>
      <c r="B52" s="112">
        <v>1134</v>
      </c>
      <c r="C52" s="114"/>
      <c r="D52" s="114"/>
      <c r="E52" s="114"/>
      <c r="F52" s="114"/>
      <c r="G52" s="114"/>
      <c r="H52" s="114"/>
      <c r="I52" s="114"/>
      <c r="J52" s="114"/>
    </row>
    <row r="53" spans="1:10" x14ac:dyDescent="0.25">
      <c r="A53" s="117" t="s">
        <v>103</v>
      </c>
      <c r="B53" s="112">
        <v>1135</v>
      </c>
      <c r="C53" s="124"/>
      <c r="D53" s="124"/>
      <c r="E53" s="68"/>
      <c r="F53" s="69"/>
      <c r="G53" s="124"/>
      <c r="H53" s="124"/>
      <c r="I53" s="68"/>
      <c r="J53" s="70"/>
    </row>
    <row r="54" spans="1:10" x14ac:dyDescent="0.25">
      <c r="A54" s="120" t="s">
        <v>232</v>
      </c>
      <c r="B54" s="125">
        <v>1140</v>
      </c>
      <c r="C54" s="100"/>
      <c r="D54" s="100"/>
      <c r="E54" s="74"/>
      <c r="F54" s="75"/>
      <c r="G54" s="119"/>
      <c r="H54" s="88"/>
      <c r="I54" s="74"/>
      <c r="J54" s="77"/>
    </row>
    <row r="55" spans="1:10" x14ac:dyDescent="0.25">
      <c r="A55" s="120" t="s">
        <v>231</v>
      </c>
      <c r="B55" s="125">
        <v>1150</v>
      </c>
      <c r="C55" s="100"/>
      <c r="D55" s="100"/>
      <c r="E55" s="74"/>
      <c r="F55" s="75"/>
      <c r="G55" s="119"/>
      <c r="H55" s="88"/>
      <c r="I55" s="74"/>
      <c r="J55" s="77"/>
    </row>
    <row r="56" spans="1:10" x14ac:dyDescent="0.25">
      <c r="A56" s="122" t="s">
        <v>52</v>
      </c>
      <c r="B56" s="121">
        <v>1160</v>
      </c>
      <c r="C56" s="100"/>
      <c r="D56" s="100"/>
      <c r="E56" s="74"/>
      <c r="F56" s="75"/>
      <c r="G56" s="119"/>
      <c r="H56" s="88"/>
      <c r="I56" s="74"/>
      <c r="J56" s="77"/>
    </row>
    <row r="57" spans="1:10" x14ac:dyDescent="0.25">
      <c r="A57" s="122" t="s">
        <v>53</v>
      </c>
      <c r="B57" s="121">
        <v>1170</v>
      </c>
      <c r="C57" s="100"/>
      <c r="D57" s="100"/>
      <c r="E57" s="74"/>
      <c r="F57" s="75"/>
      <c r="G57" s="119"/>
      <c r="H57" s="88"/>
      <c r="I57" s="74"/>
      <c r="J57" s="77"/>
    </row>
    <row r="58" spans="1:10" x14ac:dyDescent="0.25">
      <c r="A58" s="120" t="s">
        <v>230</v>
      </c>
      <c r="B58" s="121">
        <v>1180</v>
      </c>
      <c r="C58" s="110"/>
      <c r="D58" s="110"/>
      <c r="E58" s="74"/>
      <c r="F58" s="75"/>
      <c r="G58" s="110"/>
      <c r="H58" s="110"/>
      <c r="I58" s="74"/>
      <c r="J58" s="77"/>
    </row>
    <row r="59" spans="1:10" x14ac:dyDescent="0.25">
      <c r="A59" s="92" t="s">
        <v>225</v>
      </c>
      <c r="B59" s="121">
        <v>1190</v>
      </c>
      <c r="C59" s="100"/>
      <c r="D59" s="100"/>
      <c r="E59" s="74"/>
      <c r="F59" s="75"/>
      <c r="G59" s="119"/>
      <c r="H59" s="88"/>
      <c r="I59" s="74"/>
      <c r="J59" s="77"/>
    </row>
    <row r="60" spans="1:10" x14ac:dyDescent="0.25">
      <c r="A60" s="92" t="s">
        <v>226</v>
      </c>
      <c r="B60" s="121">
        <v>1200</v>
      </c>
      <c r="C60" s="100"/>
      <c r="D60" s="100"/>
      <c r="E60" s="74"/>
      <c r="F60" s="75"/>
      <c r="G60" s="119"/>
      <c r="H60" s="88"/>
      <c r="I60" s="74"/>
      <c r="J60" s="77"/>
    </row>
    <row r="61" spans="1:10" x14ac:dyDescent="0.25">
      <c r="A61" s="92" t="s">
        <v>227</v>
      </c>
      <c r="B61" s="121">
        <v>1210</v>
      </c>
      <c r="C61" s="100"/>
      <c r="D61" s="100"/>
      <c r="E61" s="74"/>
      <c r="F61" s="75"/>
      <c r="G61" s="119"/>
      <c r="H61" s="88"/>
      <c r="I61" s="74"/>
      <c r="J61" s="77"/>
    </row>
    <row r="62" spans="1:10" x14ac:dyDescent="0.25">
      <c r="A62" s="122" t="s">
        <v>54</v>
      </c>
      <c r="B62" s="121">
        <v>1220</v>
      </c>
      <c r="C62" s="100"/>
      <c r="D62" s="100"/>
      <c r="E62" s="74"/>
      <c r="F62" s="75"/>
      <c r="G62" s="119"/>
      <c r="H62" s="88"/>
      <c r="I62" s="74"/>
      <c r="J62" s="77"/>
    </row>
    <row r="63" spans="1:10" ht="24.75" x14ac:dyDescent="0.25">
      <c r="A63" s="122" t="s">
        <v>65</v>
      </c>
      <c r="B63" s="121">
        <v>1230</v>
      </c>
      <c r="C63" s="126"/>
      <c r="D63" s="126"/>
      <c r="E63" s="126"/>
      <c r="F63" s="126"/>
      <c r="G63" s="126"/>
      <c r="H63" s="126"/>
      <c r="I63" s="126"/>
      <c r="J63" s="127"/>
    </row>
    <row r="64" spans="1:10" x14ac:dyDescent="0.25">
      <c r="A64" s="122" t="s">
        <v>55</v>
      </c>
      <c r="B64" s="121">
        <v>1240</v>
      </c>
      <c r="C64" s="74"/>
      <c r="D64" s="74"/>
      <c r="E64" s="74"/>
      <c r="F64" s="75"/>
      <c r="G64" s="74"/>
      <c r="H64" s="74"/>
      <c r="I64" s="74"/>
      <c r="J64" s="77"/>
    </row>
    <row r="65" spans="1:10" x14ac:dyDescent="0.25">
      <c r="A65" s="122" t="s">
        <v>56</v>
      </c>
      <c r="B65" s="121">
        <v>1250</v>
      </c>
      <c r="C65" s="74"/>
      <c r="D65" s="74"/>
      <c r="E65" s="74"/>
      <c r="F65" s="75"/>
      <c r="G65" s="74"/>
      <c r="H65" s="74"/>
      <c r="I65" s="74"/>
      <c r="J65" s="77"/>
    </row>
    <row r="66" spans="1:10" x14ac:dyDescent="0.25">
      <c r="A66" s="122" t="s">
        <v>214</v>
      </c>
      <c r="B66" s="112" t="s">
        <v>238</v>
      </c>
      <c r="C66" s="74"/>
      <c r="D66" s="74"/>
      <c r="E66" s="74"/>
      <c r="F66" s="75"/>
      <c r="G66" s="74"/>
      <c r="H66" s="128"/>
      <c r="I66" s="128"/>
      <c r="J66" s="77"/>
    </row>
    <row r="67" spans="1:10" x14ac:dyDescent="0.25">
      <c r="A67" s="129" t="s">
        <v>216</v>
      </c>
      <c r="B67" s="130">
        <v>1300</v>
      </c>
      <c r="C67" s="126"/>
      <c r="D67" s="126"/>
      <c r="E67" s="126"/>
      <c r="F67" s="126"/>
      <c r="G67" s="126"/>
      <c r="H67" s="126"/>
      <c r="I67" s="126"/>
      <c r="J67" s="127"/>
    </row>
    <row r="68" spans="1:10" x14ac:dyDescent="0.25">
      <c r="A68" s="108" t="s">
        <v>138</v>
      </c>
      <c r="B68" s="121">
        <v>1310</v>
      </c>
      <c r="C68" s="74"/>
      <c r="D68" s="74"/>
      <c r="E68" s="74"/>
      <c r="F68" s="75"/>
      <c r="G68" s="74"/>
      <c r="H68" s="74"/>
      <c r="I68" s="74"/>
      <c r="J68" s="77"/>
    </row>
    <row r="69" spans="1:10" ht="24.75" x14ac:dyDescent="0.25">
      <c r="A69" s="117" t="s">
        <v>57</v>
      </c>
      <c r="B69" s="112">
        <v>1311</v>
      </c>
      <c r="C69" s="98"/>
      <c r="D69" s="98"/>
      <c r="E69" s="74"/>
      <c r="F69" s="75"/>
      <c r="G69" s="99"/>
      <c r="H69" s="99"/>
      <c r="I69" s="74"/>
      <c r="J69" s="77"/>
    </row>
    <row r="70" spans="1:10" x14ac:dyDescent="0.25">
      <c r="A70" s="117" t="s">
        <v>44</v>
      </c>
      <c r="B70" s="112" t="s">
        <v>219</v>
      </c>
      <c r="C70" s="100"/>
      <c r="D70" s="100"/>
      <c r="E70" s="74"/>
      <c r="F70" s="75"/>
      <c r="G70" s="119"/>
      <c r="H70" s="119"/>
      <c r="I70" s="74"/>
      <c r="J70" s="77"/>
    </row>
    <row r="71" spans="1:10" x14ac:dyDescent="0.25">
      <c r="A71" s="117" t="s">
        <v>45</v>
      </c>
      <c r="B71" s="112" t="s">
        <v>220</v>
      </c>
      <c r="C71" s="100"/>
      <c r="D71" s="100"/>
      <c r="E71" s="74"/>
      <c r="F71" s="75"/>
      <c r="G71" s="119"/>
      <c r="H71" s="88"/>
      <c r="I71" s="74"/>
      <c r="J71" s="77"/>
    </row>
    <row r="72" spans="1:10" ht="24.75" x14ac:dyDescent="0.25">
      <c r="A72" s="117" t="s">
        <v>58</v>
      </c>
      <c r="B72" s="112">
        <v>1312</v>
      </c>
      <c r="C72" s="100"/>
      <c r="D72" s="100"/>
      <c r="E72" s="74"/>
      <c r="F72" s="75"/>
      <c r="G72" s="119"/>
      <c r="H72" s="119"/>
      <c r="I72" s="74"/>
      <c r="J72" s="77"/>
    </row>
    <row r="73" spans="1:10" x14ac:dyDescent="0.25">
      <c r="A73" s="117" t="s">
        <v>59</v>
      </c>
      <c r="B73" s="112">
        <v>1313</v>
      </c>
      <c r="C73" s="123"/>
      <c r="D73" s="123"/>
      <c r="E73" s="74"/>
      <c r="F73" s="75"/>
      <c r="G73" s="76"/>
      <c r="H73" s="76"/>
      <c r="I73" s="74"/>
      <c r="J73" s="77"/>
    </row>
    <row r="74" spans="1:10" x14ac:dyDescent="0.25">
      <c r="A74" s="117" t="s">
        <v>60</v>
      </c>
      <c r="B74" s="112">
        <v>1314</v>
      </c>
      <c r="C74" s="87"/>
      <c r="D74" s="87"/>
      <c r="E74" s="74"/>
      <c r="F74" s="75"/>
      <c r="G74" s="87"/>
      <c r="H74" s="88"/>
      <c r="I74" s="74"/>
      <c r="J74" s="77"/>
    </row>
    <row r="75" spans="1:10" x14ac:dyDescent="0.25">
      <c r="A75" s="117" t="s">
        <v>62</v>
      </c>
      <c r="B75" s="112">
        <v>1315</v>
      </c>
      <c r="C75" s="131"/>
      <c r="D75" s="131"/>
      <c r="E75" s="131"/>
      <c r="F75" s="131"/>
      <c r="G75" s="131"/>
      <c r="H75" s="131"/>
      <c r="I75" s="131"/>
      <c r="J75" s="132"/>
    </row>
    <row r="76" spans="1:10" x14ac:dyDescent="0.25">
      <c r="A76" s="117" t="s">
        <v>61</v>
      </c>
      <c r="B76" s="112">
        <v>1316</v>
      </c>
      <c r="C76" s="133"/>
      <c r="D76" s="133"/>
      <c r="E76" s="133"/>
      <c r="F76" s="133"/>
      <c r="G76" s="133"/>
      <c r="H76" s="133"/>
      <c r="I76" s="133"/>
      <c r="J76" s="133"/>
    </row>
    <row r="77" spans="1:10" x14ac:dyDescent="0.25">
      <c r="A77" s="122" t="s">
        <v>136</v>
      </c>
      <c r="B77" s="121">
        <v>1320</v>
      </c>
      <c r="C77" s="133"/>
      <c r="D77" s="133"/>
      <c r="E77" s="133"/>
      <c r="F77" s="133"/>
      <c r="G77" s="133"/>
      <c r="H77" s="133"/>
      <c r="I77" s="133"/>
      <c r="J77" s="133"/>
    </row>
    <row r="78" spans="1:10" x14ac:dyDescent="0.25">
      <c r="A78" s="120" t="s">
        <v>137</v>
      </c>
      <c r="B78" s="121">
        <v>1330</v>
      </c>
      <c r="C78" s="100"/>
      <c r="D78" s="100"/>
      <c r="E78" s="100"/>
      <c r="F78" s="100"/>
      <c r="G78" s="100"/>
      <c r="H78" s="100"/>
      <c r="I78" s="100"/>
      <c r="J78" s="98"/>
    </row>
    <row r="79" spans="1:10" x14ac:dyDescent="0.25">
      <c r="A79" s="120" t="s">
        <v>104</v>
      </c>
      <c r="B79" s="121">
        <v>1340</v>
      </c>
      <c r="C79" s="100"/>
      <c r="D79" s="100"/>
      <c r="E79" s="100"/>
      <c r="F79" s="100"/>
      <c r="G79" s="119"/>
      <c r="H79" s="88"/>
      <c r="I79" s="88"/>
      <c r="J79" s="88"/>
    </row>
    <row r="80" spans="1:10" x14ac:dyDescent="0.25">
      <c r="A80" s="122" t="s">
        <v>64</v>
      </c>
      <c r="B80" s="121">
        <v>1350</v>
      </c>
      <c r="C80" s="100"/>
      <c r="D80" s="100"/>
      <c r="E80" s="100"/>
      <c r="F80" s="100"/>
      <c r="G80" s="119"/>
      <c r="H80" s="88"/>
      <c r="I80" s="88"/>
      <c r="J80" s="88"/>
    </row>
    <row r="81" spans="1:10" ht="24.75" x14ac:dyDescent="0.25">
      <c r="A81" s="120" t="s">
        <v>213</v>
      </c>
      <c r="B81" s="121">
        <v>1360</v>
      </c>
      <c r="C81" s="123"/>
      <c r="D81" s="123"/>
      <c r="E81" s="123"/>
      <c r="F81" s="123"/>
      <c r="G81" s="76"/>
      <c r="H81" s="96"/>
      <c r="I81" s="96"/>
      <c r="J81" s="96"/>
    </row>
    <row r="82" spans="1:10" x14ac:dyDescent="0.25">
      <c r="A82" s="120" t="s">
        <v>46</v>
      </c>
      <c r="B82" s="121">
        <v>1370</v>
      </c>
      <c r="C82" s="74"/>
      <c r="D82" s="74"/>
      <c r="E82" s="74"/>
      <c r="F82" s="74"/>
      <c r="G82" s="74"/>
      <c r="H82" s="128"/>
      <c r="I82" s="128"/>
      <c r="J82" s="128"/>
    </row>
    <row r="83" spans="1:10" x14ac:dyDescent="0.25">
      <c r="A83" s="120" t="s">
        <v>215</v>
      </c>
      <c r="B83" s="121">
        <v>1380</v>
      </c>
      <c r="C83" s="87"/>
      <c r="D83" s="87"/>
      <c r="E83" s="87"/>
      <c r="F83" s="87"/>
      <c r="G83" s="87"/>
      <c r="H83" s="88"/>
      <c r="I83" s="88"/>
      <c r="J83" s="88"/>
    </row>
    <row r="84" spans="1:10" ht="24.75" x14ac:dyDescent="0.25">
      <c r="A84" s="122" t="s">
        <v>65</v>
      </c>
      <c r="B84" s="121">
        <v>1390</v>
      </c>
      <c r="C84" s="134"/>
      <c r="D84" s="134"/>
      <c r="E84" s="134"/>
      <c r="F84" s="134"/>
      <c r="G84" s="134"/>
      <c r="H84" s="134"/>
      <c r="I84" s="134"/>
      <c r="J84" s="134"/>
    </row>
    <row r="85" spans="1:10" ht="24.75" x14ac:dyDescent="0.25">
      <c r="A85" s="135" t="s">
        <v>105</v>
      </c>
      <c r="B85" s="121">
        <v>1400</v>
      </c>
      <c r="C85" s="134"/>
      <c r="D85" s="134"/>
      <c r="E85" s="134"/>
      <c r="F85" s="134"/>
      <c r="G85" s="134"/>
      <c r="H85" s="134"/>
      <c r="I85" s="134"/>
      <c r="J85" s="134"/>
    </row>
    <row r="86" spans="1:10" x14ac:dyDescent="0.25">
      <c r="A86" s="122" t="s">
        <v>66</v>
      </c>
      <c r="B86" s="121">
        <v>1410</v>
      </c>
      <c r="C86" s="134"/>
      <c r="D86" s="134"/>
      <c r="E86" s="134"/>
      <c r="F86" s="134"/>
      <c r="G86" s="134"/>
      <c r="H86" s="134"/>
      <c r="I86" s="134"/>
      <c r="J86" s="134"/>
    </row>
    <row r="87" spans="1:10" x14ac:dyDescent="0.25">
      <c r="A87" s="122" t="s">
        <v>214</v>
      </c>
      <c r="B87" s="112" t="s">
        <v>221</v>
      </c>
      <c r="C87" s="134"/>
      <c r="D87" s="134"/>
      <c r="E87" s="134"/>
      <c r="F87" s="134"/>
      <c r="G87" s="134"/>
      <c r="H87" s="134"/>
      <c r="I87" s="134"/>
      <c r="J87" s="134"/>
    </row>
    <row r="88" spans="1:10" x14ac:dyDescent="0.25">
      <c r="A88" s="122" t="s">
        <v>52</v>
      </c>
      <c r="B88" s="121">
        <v>1420</v>
      </c>
      <c r="C88" s="136"/>
      <c r="D88" s="136"/>
      <c r="E88" s="136"/>
      <c r="F88" s="136"/>
      <c r="G88" s="136"/>
      <c r="H88" s="136"/>
      <c r="I88" s="136"/>
      <c r="J88" s="136"/>
    </row>
    <row r="89" spans="1:10" x14ac:dyDescent="0.25">
      <c r="A89" s="122" t="s">
        <v>53</v>
      </c>
      <c r="B89" s="121">
        <v>1430</v>
      </c>
      <c r="C89" s="136"/>
      <c r="D89" s="136"/>
      <c r="E89" s="136"/>
      <c r="F89" s="136"/>
      <c r="G89" s="136"/>
      <c r="H89" s="136"/>
      <c r="I89" s="136"/>
      <c r="J89" s="136"/>
    </row>
    <row r="90" spans="1:10" x14ac:dyDescent="0.25">
      <c r="A90" s="122" t="s">
        <v>55</v>
      </c>
      <c r="B90" s="121">
        <v>1440</v>
      </c>
      <c r="C90" s="136"/>
      <c r="D90" s="136"/>
      <c r="E90" s="136"/>
      <c r="F90" s="136"/>
      <c r="G90" s="136"/>
      <c r="H90" s="136"/>
      <c r="I90" s="136"/>
      <c r="J90" s="136"/>
    </row>
    <row r="91" spans="1:10" x14ac:dyDescent="0.25">
      <c r="A91" s="122" t="s">
        <v>63</v>
      </c>
      <c r="B91" s="121">
        <v>1450</v>
      </c>
      <c r="C91" s="136"/>
      <c r="D91" s="136"/>
      <c r="E91" s="136"/>
      <c r="F91" s="136"/>
      <c r="G91" s="136"/>
      <c r="H91" s="136"/>
      <c r="I91" s="136"/>
      <c r="J91" s="136"/>
    </row>
    <row r="92" spans="1:10" x14ac:dyDescent="0.25">
      <c r="A92" s="122"/>
      <c r="B92" s="112" t="s">
        <v>222</v>
      </c>
      <c r="C92" s="136"/>
      <c r="D92" s="136"/>
      <c r="E92" s="136"/>
      <c r="F92" s="136"/>
      <c r="G92" s="136"/>
      <c r="H92" s="136"/>
      <c r="I92" s="136"/>
      <c r="J92" s="136"/>
    </row>
    <row r="93" spans="1:10" x14ac:dyDescent="0.25">
      <c r="A93" s="137" t="s">
        <v>97</v>
      </c>
      <c r="B93" s="130">
        <v>1500</v>
      </c>
      <c r="C93" s="136"/>
      <c r="D93" s="136"/>
      <c r="E93" s="136"/>
      <c r="F93" s="136"/>
      <c r="G93" s="136"/>
      <c r="H93" s="136"/>
      <c r="I93" s="136"/>
      <c r="J93" s="136"/>
    </row>
    <row r="94" spans="1:10" x14ac:dyDescent="0.25">
      <c r="A94" s="120" t="s">
        <v>69</v>
      </c>
      <c r="B94" s="121">
        <v>1510</v>
      </c>
      <c r="C94" s="136"/>
      <c r="D94" s="136"/>
      <c r="E94" s="136"/>
      <c r="F94" s="136"/>
      <c r="G94" s="136"/>
      <c r="H94" s="136"/>
      <c r="I94" s="136"/>
      <c r="J94" s="136"/>
    </row>
    <row r="95" spans="1:10" x14ac:dyDescent="0.25">
      <c r="A95" s="120" t="s">
        <v>52</v>
      </c>
      <c r="B95" s="121">
        <v>1520</v>
      </c>
      <c r="C95" s="136"/>
      <c r="D95" s="136"/>
      <c r="E95" s="136"/>
      <c r="F95" s="136"/>
      <c r="G95" s="136"/>
      <c r="H95" s="136"/>
      <c r="I95" s="136"/>
      <c r="J95" s="136"/>
    </row>
    <row r="96" spans="1:10" x14ac:dyDescent="0.25">
      <c r="A96" s="120" t="s">
        <v>53</v>
      </c>
      <c r="B96" s="121">
        <v>1530</v>
      </c>
      <c r="C96" s="136"/>
      <c r="D96" s="136"/>
      <c r="E96" s="136"/>
      <c r="F96" s="136"/>
      <c r="G96" s="136"/>
      <c r="H96" s="136"/>
      <c r="I96" s="136"/>
      <c r="J96" s="136"/>
    </row>
    <row r="97" spans="1:10" x14ac:dyDescent="0.25">
      <c r="A97" s="120" t="s">
        <v>55</v>
      </c>
      <c r="B97" s="121">
        <v>1540</v>
      </c>
      <c r="C97" s="136"/>
      <c r="D97" s="136"/>
      <c r="E97" s="136"/>
      <c r="F97" s="136"/>
      <c r="G97" s="136"/>
      <c r="H97" s="136"/>
      <c r="I97" s="136"/>
      <c r="J97" s="136"/>
    </row>
    <row r="98" spans="1:10" x14ac:dyDescent="0.25">
      <c r="A98" s="120" t="s">
        <v>134</v>
      </c>
      <c r="B98" s="121">
        <v>1550</v>
      </c>
      <c r="C98" s="136"/>
      <c r="D98" s="136"/>
      <c r="E98" s="136"/>
      <c r="F98" s="136"/>
      <c r="G98" s="136"/>
      <c r="H98" s="136"/>
      <c r="I98" s="136"/>
      <c r="J98" s="136"/>
    </row>
    <row r="99" spans="1:10" x14ac:dyDescent="0.25">
      <c r="A99" s="120" t="s">
        <v>214</v>
      </c>
      <c r="B99" s="138">
        <v>1551</v>
      </c>
      <c r="C99" s="136"/>
      <c r="D99" s="136"/>
      <c r="E99" s="136"/>
      <c r="F99" s="136"/>
      <c r="G99" s="136"/>
      <c r="H99" s="136"/>
      <c r="I99" s="136"/>
      <c r="J99" s="136"/>
    </row>
    <row r="100" spans="1:10" ht="24" x14ac:dyDescent="0.25">
      <c r="A100" s="83" t="s">
        <v>217</v>
      </c>
      <c r="B100" s="139">
        <v>1600</v>
      </c>
      <c r="C100" s="136"/>
      <c r="D100" s="136"/>
      <c r="E100" s="136"/>
      <c r="F100" s="136"/>
      <c r="G100" s="136"/>
      <c r="H100" s="136"/>
      <c r="I100" s="136"/>
      <c r="J100" s="136"/>
    </row>
    <row r="101" spans="1:10" ht="24" x14ac:dyDescent="0.25">
      <c r="A101" s="83" t="s">
        <v>218</v>
      </c>
      <c r="B101" s="139">
        <v>1700</v>
      </c>
      <c r="C101" s="136"/>
      <c r="D101" s="136"/>
      <c r="E101" s="136"/>
      <c r="F101" s="136"/>
      <c r="G101" s="136"/>
      <c r="H101" s="136"/>
      <c r="I101" s="136"/>
      <c r="J101" s="136"/>
    </row>
    <row r="102" spans="1:10" x14ac:dyDescent="0.25">
      <c r="A102" s="361" t="s">
        <v>67</v>
      </c>
      <c r="B102" s="361"/>
      <c r="C102" s="361"/>
      <c r="D102" s="361"/>
      <c r="E102" s="361"/>
      <c r="F102" s="361"/>
      <c r="G102" s="361"/>
      <c r="H102" s="361"/>
      <c r="I102" s="361"/>
      <c r="J102" s="361"/>
    </row>
    <row r="103" spans="1:10" x14ac:dyDescent="0.25">
      <c r="A103" s="120" t="s">
        <v>68</v>
      </c>
      <c r="B103" s="121">
        <v>2000</v>
      </c>
      <c r="C103" s="136"/>
      <c r="D103" s="136"/>
      <c r="E103" s="136"/>
      <c r="F103" s="136"/>
      <c r="G103" s="136"/>
      <c r="H103" s="136"/>
      <c r="I103" s="136"/>
      <c r="J103" s="136"/>
    </row>
    <row r="104" spans="1:10" x14ac:dyDescent="0.25">
      <c r="A104" s="97" t="s">
        <v>99</v>
      </c>
      <c r="B104" s="112">
        <v>2001</v>
      </c>
      <c r="C104" s="136"/>
      <c r="D104" s="136"/>
      <c r="E104" s="136"/>
      <c r="F104" s="136"/>
      <c r="G104" s="136"/>
      <c r="H104" s="136"/>
      <c r="I104" s="136"/>
      <c r="J104" s="136"/>
    </row>
    <row r="105" spans="1:10" x14ac:dyDescent="0.25">
      <c r="A105" s="120" t="s">
        <v>53</v>
      </c>
      <c r="B105" s="121">
        <v>2010</v>
      </c>
      <c r="C105" s="136"/>
      <c r="D105" s="136"/>
      <c r="E105" s="136"/>
      <c r="F105" s="136"/>
      <c r="G105" s="136"/>
      <c r="H105" s="136"/>
      <c r="I105" s="136"/>
      <c r="J105" s="136"/>
    </row>
    <row r="106" spans="1:10" x14ac:dyDescent="0.25">
      <c r="A106" s="97" t="s">
        <v>99</v>
      </c>
      <c r="B106" s="140">
        <v>2011</v>
      </c>
      <c r="C106" s="136"/>
      <c r="D106" s="136"/>
      <c r="E106" s="136"/>
      <c r="F106" s="136"/>
      <c r="G106" s="136"/>
      <c r="H106" s="136"/>
      <c r="I106" s="136"/>
      <c r="J106" s="136"/>
    </row>
    <row r="107" spans="1:10" x14ac:dyDescent="0.25">
      <c r="A107" s="120" t="s">
        <v>69</v>
      </c>
      <c r="B107" s="109">
        <v>2020</v>
      </c>
      <c r="C107" s="136"/>
      <c r="D107" s="136"/>
      <c r="E107" s="136"/>
      <c r="F107" s="136"/>
      <c r="G107" s="136"/>
      <c r="H107" s="136"/>
      <c r="I107" s="136"/>
      <c r="J107" s="136"/>
    </row>
    <row r="108" spans="1:10" x14ac:dyDescent="0.25">
      <c r="A108" s="97" t="s">
        <v>99</v>
      </c>
      <c r="B108" s="140">
        <v>2021</v>
      </c>
      <c r="C108" s="136"/>
      <c r="D108" s="136"/>
      <c r="E108" s="136"/>
      <c r="F108" s="136"/>
      <c r="G108" s="136"/>
      <c r="H108" s="136"/>
      <c r="I108" s="136"/>
      <c r="J108" s="136"/>
    </row>
    <row r="109" spans="1:10" x14ac:dyDescent="0.25">
      <c r="A109" s="120" t="s">
        <v>215</v>
      </c>
      <c r="B109" s="109">
        <v>2030</v>
      </c>
      <c r="C109" s="136"/>
      <c r="D109" s="136"/>
      <c r="E109" s="136"/>
      <c r="F109" s="136"/>
      <c r="G109" s="136"/>
      <c r="H109" s="136"/>
      <c r="I109" s="136"/>
      <c r="J109" s="136"/>
    </row>
    <row r="110" spans="1:10" x14ac:dyDescent="0.25">
      <c r="A110" s="97" t="s">
        <v>99</v>
      </c>
      <c r="B110" s="140">
        <v>2031</v>
      </c>
      <c r="C110" s="136"/>
      <c r="D110" s="136"/>
      <c r="E110" s="136"/>
      <c r="F110" s="136"/>
      <c r="G110" s="136"/>
      <c r="H110" s="136"/>
      <c r="I110" s="136"/>
      <c r="J110" s="136"/>
    </row>
    <row r="111" spans="1:10" x14ac:dyDescent="0.25">
      <c r="A111" s="120" t="s">
        <v>55</v>
      </c>
      <c r="B111" s="109">
        <v>2040</v>
      </c>
      <c r="C111" s="136"/>
      <c r="D111" s="136"/>
      <c r="E111" s="136"/>
      <c r="F111" s="136"/>
      <c r="G111" s="136"/>
      <c r="H111" s="136"/>
      <c r="I111" s="136"/>
      <c r="J111" s="136"/>
    </row>
    <row r="112" spans="1:10" x14ac:dyDescent="0.25">
      <c r="A112" s="120" t="s">
        <v>70</v>
      </c>
      <c r="B112" s="109">
        <v>2050</v>
      </c>
      <c r="C112" s="136"/>
      <c r="D112" s="136"/>
      <c r="E112" s="136"/>
      <c r="F112" s="136"/>
      <c r="G112" s="136"/>
      <c r="H112" s="136"/>
      <c r="I112" s="136"/>
      <c r="J112" s="136"/>
    </row>
    <row r="113" spans="1:10" x14ac:dyDescent="0.25">
      <c r="A113" s="97" t="s">
        <v>99</v>
      </c>
      <c r="B113" s="140">
        <v>2051</v>
      </c>
      <c r="C113" s="136"/>
      <c r="D113" s="136"/>
      <c r="E113" s="136"/>
      <c r="F113" s="136"/>
      <c r="G113" s="136"/>
      <c r="H113" s="136"/>
      <c r="I113" s="136"/>
      <c r="J113" s="136"/>
    </row>
    <row r="114" spans="1:10" ht="24.75" x14ac:dyDescent="0.25">
      <c r="A114" s="129" t="s">
        <v>337</v>
      </c>
      <c r="B114" s="141">
        <v>2060</v>
      </c>
      <c r="C114" s="136"/>
      <c r="D114" s="136"/>
      <c r="E114" s="136"/>
      <c r="F114" s="136"/>
      <c r="G114" s="136"/>
      <c r="H114" s="136"/>
      <c r="I114" s="136"/>
      <c r="J114" s="136"/>
    </row>
    <row r="115" spans="1:10" x14ac:dyDescent="0.25">
      <c r="A115" s="361" t="s">
        <v>71</v>
      </c>
      <c r="B115" s="361"/>
      <c r="C115" s="361"/>
      <c r="D115" s="361"/>
      <c r="E115" s="361"/>
      <c r="F115" s="361"/>
      <c r="G115" s="361"/>
      <c r="H115" s="361"/>
      <c r="I115" s="361"/>
      <c r="J115" s="361"/>
    </row>
    <row r="116" spans="1:10" x14ac:dyDescent="0.25">
      <c r="A116" s="83" t="s">
        <v>72</v>
      </c>
      <c r="B116" s="141">
        <v>3000</v>
      </c>
      <c r="C116" s="136"/>
      <c r="D116" s="136"/>
      <c r="E116" s="136"/>
      <c r="F116" s="136"/>
      <c r="G116" s="136"/>
      <c r="H116" s="136"/>
      <c r="I116" s="136"/>
      <c r="J116" s="136"/>
    </row>
    <row r="117" spans="1:10" ht="24" x14ac:dyDescent="0.25">
      <c r="A117" s="142" t="s">
        <v>73</v>
      </c>
      <c r="B117" s="140">
        <v>3001</v>
      </c>
      <c r="C117" s="136"/>
      <c r="D117" s="136"/>
      <c r="E117" s="136"/>
      <c r="F117" s="136"/>
      <c r="G117" s="136"/>
      <c r="H117" s="136"/>
      <c r="I117" s="136"/>
      <c r="J117" s="136"/>
    </row>
    <row r="118" spans="1:10" ht="24" x14ac:dyDescent="0.25">
      <c r="A118" s="142" t="s">
        <v>308</v>
      </c>
      <c r="B118" s="140">
        <v>3002</v>
      </c>
      <c r="C118" s="136"/>
      <c r="D118" s="136"/>
      <c r="E118" s="136"/>
      <c r="F118" s="136"/>
      <c r="G118" s="136"/>
      <c r="H118" s="136"/>
      <c r="I118" s="136"/>
      <c r="J118" s="136"/>
    </row>
    <row r="119" spans="1:10" ht="24" x14ac:dyDescent="0.25">
      <c r="A119" s="83" t="s">
        <v>74</v>
      </c>
      <c r="B119" s="141">
        <v>3100</v>
      </c>
      <c r="C119" s="136"/>
      <c r="D119" s="136"/>
      <c r="E119" s="136"/>
      <c r="F119" s="136"/>
      <c r="G119" s="136"/>
      <c r="H119" s="136"/>
      <c r="I119" s="136"/>
      <c r="J119" s="136"/>
    </row>
    <row r="120" spans="1:10" x14ac:dyDescent="0.25">
      <c r="A120" s="85" t="s">
        <v>75</v>
      </c>
      <c r="B120" s="121">
        <v>3110</v>
      </c>
      <c r="C120" s="136"/>
      <c r="D120" s="136"/>
      <c r="E120" s="136"/>
      <c r="F120" s="136"/>
      <c r="G120" s="136"/>
      <c r="H120" s="136"/>
      <c r="I120" s="136"/>
      <c r="J120" s="136"/>
    </row>
    <row r="121" spans="1:10" x14ac:dyDescent="0.25">
      <c r="A121" s="97" t="s">
        <v>99</v>
      </c>
      <c r="B121" s="112">
        <v>3111</v>
      </c>
      <c r="C121" s="136"/>
      <c r="D121" s="136"/>
      <c r="E121" s="136"/>
      <c r="F121" s="136"/>
      <c r="G121" s="136"/>
      <c r="H121" s="136"/>
      <c r="I121" s="136"/>
      <c r="J121" s="136"/>
    </row>
    <row r="122" spans="1:10" x14ac:dyDescent="0.25">
      <c r="A122" s="92" t="s">
        <v>76</v>
      </c>
      <c r="B122" s="121">
        <v>3120</v>
      </c>
      <c r="C122" s="136"/>
      <c r="D122" s="136"/>
      <c r="E122" s="136"/>
      <c r="F122" s="136"/>
      <c r="G122" s="136"/>
      <c r="H122" s="136"/>
      <c r="I122" s="136"/>
      <c r="J122" s="136"/>
    </row>
    <row r="123" spans="1:10" x14ac:dyDescent="0.25">
      <c r="A123" s="97" t="s">
        <v>99</v>
      </c>
      <c r="B123" s="112">
        <v>3121</v>
      </c>
      <c r="C123" s="136"/>
      <c r="D123" s="136"/>
      <c r="E123" s="136"/>
      <c r="F123" s="136"/>
      <c r="G123" s="136"/>
      <c r="H123" s="136"/>
      <c r="I123" s="136"/>
      <c r="J123" s="136"/>
    </row>
    <row r="124" spans="1:10" ht="24" x14ac:dyDescent="0.25">
      <c r="A124" s="92" t="s">
        <v>77</v>
      </c>
      <c r="B124" s="121">
        <v>3130</v>
      </c>
      <c r="C124" s="136"/>
      <c r="D124" s="136"/>
      <c r="E124" s="136"/>
      <c r="F124" s="136"/>
      <c r="G124" s="136"/>
      <c r="H124" s="136"/>
      <c r="I124" s="136"/>
      <c r="J124" s="136"/>
    </row>
    <row r="125" spans="1:10" x14ac:dyDescent="0.25">
      <c r="A125" s="97" t="s">
        <v>99</v>
      </c>
      <c r="B125" s="112">
        <v>3131</v>
      </c>
      <c r="C125" s="136"/>
      <c r="D125" s="136"/>
      <c r="E125" s="136"/>
      <c r="F125" s="136"/>
      <c r="G125" s="136"/>
      <c r="H125" s="136"/>
      <c r="I125" s="136"/>
      <c r="J125" s="136"/>
    </row>
    <row r="126" spans="1:10" x14ac:dyDescent="0.25">
      <c r="A126" s="92" t="s">
        <v>78</v>
      </c>
      <c r="B126" s="121">
        <v>3140</v>
      </c>
      <c r="C126" s="136"/>
      <c r="D126" s="136"/>
      <c r="E126" s="136"/>
      <c r="F126" s="136"/>
      <c r="G126" s="136"/>
      <c r="H126" s="136"/>
      <c r="I126" s="136"/>
      <c r="J126" s="136"/>
    </row>
    <row r="127" spans="1:10" x14ac:dyDescent="0.25">
      <c r="A127" s="97" t="s">
        <v>99</v>
      </c>
      <c r="B127" s="112">
        <v>3141</v>
      </c>
      <c r="C127" s="136"/>
      <c r="D127" s="136"/>
      <c r="E127" s="136"/>
      <c r="F127" s="136"/>
      <c r="G127" s="136"/>
      <c r="H127" s="136"/>
      <c r="I127" s="136"/>
      <c r="J127" s="136"/>
    </row>
    <row r="128" spans="1:10" ht="36" x14ac:dyDescent="0.25">
      <c r="A128" s="92" t="s">
        <v>79</v>
      </c>
      <c r="B128" s="121">
        <v>3150</v>
      </c>
      <c r="C128" s="136"/>
      <c r="D128" s="136"/>
      <c r="E128" s="136"/>
      <c r="F128" s="136"/>
      <c r="G128" s="136"/>
      <c r="H128" s="136"/>
      <c r="I128" s="136"/>
      <c r="J128" s="136"/>
    </row>
    <row r="129" spans="1:10" x14ac:dyDescent="0.25">
      <c r="A129" s="97" t="s">
        <v>99</v>
      </c>
      <c r="B129" s="112">
        <v>3151</v>
      </c>
      <c r="C129" s="136"/>
      <c r="D129" s="136"/>
      <c r="E129" s="136"/>
      <c r="F129" s="136"/>
      <c r="G129" s="136"/>
      <c r="H129" s="136"/>
      <c r="I129" s="136"/>
      <c r="J129" s="136"/>
    </row>
    <row r="130" spans="1:10" x14ac:dyDescent="0.25">
      <c r="A130" s="92" t="s">
        <v>80</v>
      </c>
      <c r="B130" s="121">
        <v>3160</v>
      </c>
      <c r="C130" s="136"/>
      <c r="D130" s="136"/>
      <c r="E130" s="136"/>
      <c r="F130" s="136"/>
      <c r="G130" s="136"/>
      <c r="H130" s="136"/>
      <c r="I130" s="136"/>
      <c r="J130" s="136"/>
    </row>
    <row r="131" spans="1:10" x14ac:dyDescent="0.25">
      <c r="A131" s="143" t="s">
        <v>99</v>
      </c>
      <c r="B131" s="144">
        <v>3161</v>
      </c>
      <c r="C131" s="136"/>
      <c r="D131" s="136"/>
      <c r="E131" s="136"/>
      <c r="F131" s="136"/>
      <c r="G131" s="136"/>
      <c r="H131" s="136"/>
      <c r="I131" s="136"/>
      <c r="J131" s="136"/>
    </row>
    <row r="132" spans="1:10" x14ac:dyDescent="0.25">
      <c r="A132" s="361" t="s">
        <v>81</v>
      </c>
      <c r="B132" s="361"/>
      <c r="C132" s="361"/>
      <c r="D132" s="361"/>
      <c r="E132" s="361"/>
      <c r="F132" s="361"/>
      <c r="G132" s="361"/>
      <c r="H132" s="361"/>
      <c r="I132" s="361"/>
      <c r="J132" s="361"/>
    </row>
    <row r="133" spans="1:10" ht="24" x14ac:dyDescent="0.25">
      <c r="A133" s="83" t="s">
        <v>82</v>
      </c>
      <c r="B133" s="130">
        <v>4000</v>
      </c>
      <c r="C133" s="136"/>
      <c r="D133" s="136"/>
      <c r="E133" s="136"/>
      <c r="F133" s="136"/>
      <c r="G133" s="136"/>
      <c r="H133" s="136"/>
      <c r="I133" s="136"/>
      <c r="J133" s="136"/>
    </row>
    <row r="134" spans="1:10" x14ac:dyDescent="0.25">
      <c r="A134" s="145" t="s">
        <v>83</v>
      </c>
      <c r="B134" s="112">
        <v>4001</v>
      </c>
      <c r="C134" s="136"/>
      <c r="D134" s="136"/>
      <c r="E134" s="136"/>
      <c r="F134" s="136"/>
      <c r="G134" s="136"/>
      <c r="H134" s="136"/>
      <c r="I134" s="136"/>
      <c r="J134" s="136"/>
    </row>
    <row r="135" spans="1:10" x14ac:dyDescent="0.25">
      <c r="A135" s="145" t="s">
        <v>84</v>
      </c>
      <c r="B135" s="112">
        <v>4002</v>
      </c>
      <c r="C135" s="136"/>
      <c r="D135" s="136"/>
      <c r="E135" s="136"/>
      <c r="F135" s="136"/>
      <c r="G135" s="136"/>
      <c r="H135" s="136"/>
      <c r="I135" s="136"/>
      <c r="J135" s="136"/>
    </row>
    <row r="136" spans="1:10" x14ac:dyDescent="0.25">
      <c r="A136" s="145" t="s">
        <v>85</v>
      </c>
      <c r="B136" s="112">
        <v>4003</v>
      </c>
      <c r="C136" s="136"/>
      <c r="D136" s="136"/>
      <c r="E136" s="136"/>
      <c r="F136" s="136"/>
      <c r="G136" s="136"/>
      <c r="H136" s="136"/>
      <c r="I136" s="136"/>
      <c r="J136" s="136"/>
    </row>
    <row r="137" spans="1:10" x14ac:dyDescent="0.25">
      <c r="A137" s="85" t="s">
        <v>86</v>
      </c>
      <c r="B137" s="121">
        <v>4010</v>
      </c>
      <c r="C137" s="136"/>
      <c r="D137" s="136"/>
      <c r="E137" s="136"/>
      <c r="F137" s="136"/>
      <c r="G137" s="136"/>
      <c r="H137" s="136"/>
      <c r="I137" s="136"/>
      <c r="J137" s="136"/>
    </row>
    <row r="138" spans="1:10" ht="24" x14ac:dyDescent="0.25">
      <c r="A138" s="83" t="s">
        <v>87</v>
      </c>
      <c r="B138" s="130">
        <v>4020</v>
      </c>
      <c r="C138" s="136"/>
      <c r="D138" s="136"/>
      <c r="E138" s="136"/>
      <c r="F138" s="136"/>
      <c r="G138" s="136"/>
      <c r="H138" s="136"/>
      <c r="I138" s="136"/>
      <c r="J138" s="136"/>
    </row>
    <row r="139" spans="1:10" x14ac:dyDescent="0.25">
      <c r="A139" s="145" t="s">
        <v>83</v>
      </c>
      <c r="B139" s="112">
        <v>4021</v>
      </c>
      <c r="C139" s="136"/>
      <c r="D139" s="136"/>
      <c r="E139" s="136"/>
      <c r="F139" s="136"/>
      <c r="G139" s="136"/>
      <c r="H139" s="136"/>
      <c r="I139" s="136"/>
      <c r="J139" s="136"/>
    </row>
    <row r="140" spans="1:10" x14ac:dyDescent="0.25">
      <c r="A140" s="145" t="s">
        <v>84</v>
      </c>
      <c r="B140" s="112">
        <v>4022</v>
      </c>
      <c r="C140" s="136"/>
      <c r="D140" s="136"/>
      <c r="E140" s="136"/>
      <c r="F140" s="136"/>
      <c r="G140" s="136"/>
      <c r="H140" s="136"/>
      <c r="I140" s="136"/>
      <c r="J140" s="136"/>
    </row>
    <row r="141" spans="1:10" x14ac:dyDescent="0.25">
      <c r="A141" s="145" t="s">
        <v>85</v>
      </c>
      <c r="B141" s="112">
        <v>4023</v>
      </c>
      <c r="C141" s="136"/>
      <c r="D141" s="136"/>
      <c r="E141" s="136"/>
      <c r="F141" s="136"/>
      <c r="G141" s="136"/>
      <c r="H141" s="136"/>
      <c r="I141" s="136"/>
      <c r="J141" s="136"/>
    </row>
    <row r="142" spans="1:10" x14ac:dyDescent="0.25">
      <c r="A142" s="85" t="s">
        <v>88</v>
      </c>
      <c r="B142" s="121">
        <v>4030</v>
      </c>
      <c r="C142" s="136"/>
      <c r="D142" s="136"/>
      <c r="E142" s="136"/>
      <c r="F142" s="136"/>
      <c r="G142" s="136"/>
      <c r="H142" s="136"/>
      <c r="I142" s="136"/>
      <c r="J142" s="136"/>
    </row>
    <row r="143" spans="1:10" x14ac:dyDescent="0.25">
      <c r="A143" s="361" t="s">
        <v>143</v>
      </c>
      <c r="B143" s="361"/>
      <c r="C143" s="361"/>
      <c r="D143" s="361"/>
      <c r="E143" s="361"/>
      <c r="F143" s="361"/>
      <c r="G143" s="361"/>
      <c r="H143" s="361"/>
      <c r="I143" s="361"/>
      <c r="J143" s="361"/>
    </row>
    <row r="144" spans="1:10" ht="24" x14ac:dyDescent="0.25">
      <c r="A144" s="146" t="s">
        <v>307</v>
      </c>
      <c r="B144" s="130">
        <v>5000</v>
      </c>
      <c r="C144" s="136"/>
      <c r="D144" s="136"/>
      <c r="E144" s="136"/>
      <c r="F144" s="136"/>
      <c r="G144" s="136"/>
      <c r="H144" s="136"/>
      <c r="I144" s="136"/>
      <c r="J144" s="136"/>
    </row>
    <row r="145" spans="1:10" ht="24" x14ac:dyDescent="0.25">
      <c r="A145" s="146" t="s">
        <v>313</v>
      </c>
      <c r="B145" s="130">
        <v>5010</v>
      </c>
      <c r="C145" s="136"/>
      <c r="D145" s="136"/>
      <c r="E145" s="136"/>
      <c r="F145" s="136"/>
      <c r="G145" s="136"/>
      <c r="H145" s="136"/>
      <c r="I145" s="136"/>
      <c r="J145" s="136"/>
    </row>
    <row r="146" spans="1:10" x14ac:dyDescent="0.25">
      <c r="A146" s="85" t="s">
        <v>89</v>
      </c>
      <c r="B146" s="121">
        <v>5020</v>
      </c>
      <c r="C146" s="136"/>
      <c r="D146" s="136"/>
      <c r="E146" s="136"/>
      <c r="F146" s="136"/>
      <c r="G146" s="136"/>
      <c r="H146" s="136"/>
      <c r="I146" s="136"/>
      <c r="J146" s="136"/>
    </row>
    <row r="147" spans="1:10" ht="36" x14ac:dyDescent="0.25">
      <c r="A147" s="83" t="s">
        <v>106</v>
      </c>
      <c r="B147" s="130">
        <v>5030</v>
      </c>
      <c r="C147" s="136"/>
      <c r="D147" s="136"/>
      <c r="E147" s="136"/>
      <c r="F147" s="136"/>
      <c r="G147" s="136"/>
      <c r="H147" s="136"/>
      <c r="I147" s="136"/>
      <c r="J147" s="136"/>
    </row>
    <row r="148" spans="1:10" x14ac:dyDescent="0.25">
      <c r="A148" s="85" t="s">
        <v>107</v>
      </c>
      <c r="B148" s="121">
        <v>5040</v>
      </c>
      <c r="C148" s="136"/>
      <c r="D148" s="136"/>
      <c r="E148" s="136"/>
      <c r="F148" s="136"/>
      <c r="G148" s="136"/>
      <c r="H148" s="136"/>
      <c r="I148" s="136"/>
      <c r="J148" s="136"/>
    </row>
    <row r="149" spans="1:10" x14ac:dyDescent="0.25">
      <c r="A149" s="85" t="s">
        <v>108</v>
      </c>
      <c r="B149" s="121">
        <v>5050</v>
      </c>
      <c r="C149" s="136"/>
      <c r="D149" s="136"/>
      <c r="E149" s="136"/>
      <c r="F149" s="136"/>
      <c r="G149" s="136"/>
      <c r="H149" s="136"/>
      <c r="I149" s="136"/>
      <c r="J149" s="136"/>
    </row>
    <row r="150" spans="1:10" x14ac:dyDescent="0.25">
      <c r="A150" s="361" t="s">
        <v>135</v>
      </c>
      <c r="B150" s="361"/>
      <c r="C150" s="361"/>
      <c r="D150" s="361"/>
      <c r="E150" s="361"/>
      <c r="F150" s="361"/>
      <c r="G150" s="361"/>
      <c r="H150" s="361"/>
      <c r="I150" s="361"/>
      <c r="J150" s="361"/>
    </row>
    <row r="151" spans="1:10" ht="24" x14ac:dyDescent="0.25">
      <c r="A151" s="83" t="s">
        <v>109</v>
      </c>
      <c r="B151" s="83"/>
      <c r="C151" s="136"/>
      <c r="D151" s="136"/>
      <c r="E151" s="136"/>
      <c r="F151" s="136"/>
      <c r="G151" s="136"/>
      <c r="H151" s="136"/>
      <c r="I151" s="136"/>
      <c r="J151" s="136"/>
    </row>
    <row r="152" spans="1:10" ht="65.25" customHeight="1" x14ac:dyDescent="0.25">
      <c r="A152" s="92" t="s">
        <v>110</v>
      </c>
      <c r="B152" s="53">
        <v>6000</v>
      </c>
      <c r="C152" s="136"/>
      <c r="D152" s="136"/>
      <c r="E152" s="136"/>
      <c r="F152" s="136"/>
      <c r="G152" s="136"/>
      <c r="H152" s="136"/>
      <c r="I152" s="136"/>
      <c r="J152" s="136"/>
    </row>
    <row r="153" spans="1:10" x14ac:dyDescent="0.25">
      <c r="A153" s="93" t="s">
        <v>111</v>
      </c>
      <c r="B153" s="147">
        <v>6001</v>
      </c>
      <c r="C153" s="136"/>
      <c r="D153" s="136"/>
      <c r="E153" s="136"/>
      <c r="F153" s="136"/>
      <c r="G153" s="136"/>
      <c r="H153" s="136"/>
      <c r="I153" s="136"/>
      <c r="J153" s="136"/>
    </row>
    <row r="154" spans="1:10" x14ac:dyDescent="0.25">
      <c r="A154" s="93" t="s">
        <v>112</v>
      </c>
      <c r="B154" s="147">
        <v>6002</v>
      </c>
      <c r="C154" s="136"/>
      <c r="D154" s="136"/>
      <c r="E154" s="136"/>
      <c r="F154" s="136"/>
      <c r="G154" s="136"/>
      <c r="H154" s="136"/>
      <c r="I154" s="136"/>
      <c r="J154" s="136"/>
    </row>
    <row r="155" spans="1:10" x14ac:dyDescent="0.25">
      <c r="A155" s="93" t="s">
        <v>113</v>
      </c>
      <c r="B155" s="147">
        <v>6003</v>
      </c>
      <c r="C155" s="136"/>
      <c r="D155" s="136"/>
      <c r="E155" s="136"/>
      <c r="F155" s="136"/>
      <c r="G155" s="136"/>
      <c r="H155" s="136"/>
      <c r="I155" s="136"/>
      <c r="J155" s="136"/>
    </row>
    <row r="156" spans="1:10" ht="24.75" x14ac:dyDescent="0.25">
      <c r="A156" s="148" t="s">
        <v>115</v>
      </c>
      <c r="B156" s="147">
        <v>6004</v>
      </c>
      <c r="C156" s="136"/>
      <c r="D156" s="136"/>
      <c r="E156" s="136"/>
      <c r="F156" s="136"/>
      <c r="G156" s="136"/>
      <c r="H156" s="136"/>
      <c r="I156" s="136"/>
      <c r="J156" s="136"/>
    </row>
    <row r="157" spans="1:10" x14ac:dyDescent="0.25">
      <c r="A157" s="93" t="s">
        <v>116</v>
      </c>
      <c r="B157" s="147">
        <v>6005</v>
      </c>
      <c r="C157" s="136"/>
      <c r="D157" s="136"/>
      <c r="E157" s="136"/>
      <c r="F157" s="136"/>
      <c r="G157" s="136"/>
      <c r="H157" s="136"/>
      <c r="I157" s="136"/>
      <c r="J157" s="136"/>
    </row>
    <row r="158" spans="1:10" x14ac:dyDescent="0.25">
      <c r="A158" s="93" t="s">
        <v>114</v>
      </c>
      <c r="B158" s="147">
        <v>6006</v>
      </c>
      <c r="C158" s="136"/>
      <c r="D158" s="136"/>
      <c r="E158" s="136"/>
      <c r="F158" s="136"/>
      <c r="G158" s="136"/>
      <c r="H158" s="136"/>
      <c r="I158" s="136"/>
      <c r="J158" s="136"/>
    </row>
    <row r="159" spans="1:10" ht="24" x14ac:dyDescent="0.25">
      <c r="A159" s="92" t="s">
        <v>314</v>
      </c>
      <c r="B159" s="53">
        <v>6010</v>
      </c>
      <c r="C159" s="136"/>
      <c r="D159" s="136"/>
      <c r="E159" s="136"/>
      <c r="F159" s="136"/>
      <c r="G159" s="136"/>
      <c r="H159" s="136"/>
      <c r="I159" s="136"/>
      <c r="J159" s="136"/>
    </row>
    <row r="160" spans="1:10" x14ac:dyDescent="0.25">
      <c r="A160" s="93" t="s">
        <v>111</v>
      </c>
      <c r="B160" s="147">
        <v>6011</v>
      </c>
      <c r="C160" s="136"/>
      <c r="D160" s="136"/>
      <c r="E160" s="136"/>
      <c r="F160" s="136"/>
      <c r="G160" s="136"/>
      <c r="H160" s="136"/>
      <c r="I160" s="136"/>
      <c r="J160" s="136"/>
    </row>
    <row r="161" spans="1:10" x14ac:dyDescent="0.25">
      <c r="A161" s="93" t="s">
        <v>112</v>
      </c>
      <c r="B161" s="147">
        <v>6012</v>
      </c>
      <c r="C161" s="136"/>
      <c r="D161" s="136"/>
      <c r="E161" s="136"/>
      <c r="F161" s="136"/>
      <c r="G161" s="136"/>
      <c r="H161" s="136"/>
      <c r="I161" s="136"/>
      <c r="J161" s="136"/>
    </row>
    <row r="162" spans="1:10" x14ac:dyDescent="0.25">
      <c r="A162" s="93" t="s">
        <v>113</v>
      </c>
      <c r="B162" s="147">
        <v>6013</v>
      </c>
      <c r="C162" s="136"/>
      <c r="D162" s="136"/>
      <c r="E162" s="136"/>
      <c r="F162" s="136"/>
      <c r="G162" s="136"/>
      <c r="H162" s="136"/>
      <c r="I162" s="136"/>
      <c r="J162" s="136"/>
    </row>
    <row r="163" spans="1:10" ht="24.75" x14ac:dyDescent="0.25">
      <c r="A163" s="148" t="s">
        <v>115</v>
      </c>
      <c r="B163" s="147">
        <v>6014</v>
      </c>
      <c r="C163" s="136"/>
      <c r="D163" s="136"/>
      <c r="E163" s="136"/>
      <c r="F163" s="136"/>
      <c r="G163" s="136"/>
      <c r="H163" s="136"/>
      <c r="I163" s="136"/>
      <c r="J163" s="136"/>
    </row>
    <row r="164" spans="1:10" x14ac:dyDescent="0.25">
      <c r="A164" s="93" t="s">
        <v>116</v>
      </c>
      <c r="B164" s="147">
        <v>6015</v>
      </c>
      <c r="C164" s="136"/>
      <c r="D164" s="136"/>
      <c r="E164" s="136"/>
      <c r="F164" s="136"/>
      <c r="G164" s="136"/>
      <c r="H164" s="136"/>
      <c r="I164" s="136"/>
      <c r="J164" s="136"/>
    </row>
    <row r="165" spans="1:10" x14ac:dyDescent="0.25">
      <c r="A165" s="93" t="s">
        <v>114</v>
      </c>
      <c r="B165" s="147">
        <v>6016</v>
      </c>
      <c r="C165" s="136"/>
      <c r="D165" s="136"/>
      <c r="E165" s="136"/>
      <c r="F165" s="136"/>
      <c r="G165" s="136"/>
      <c r="H165" s="136"/>
      <c r="I165" s="136"/>
      <c r="J165" s="136"/>
    </row>
    <row r="166" spans="1:10" ht="36" x14ac:dyDescent="0.25">
      <c r="A166" s="92" t="s">
        <v>117</v>
      </c>
      <c r="B166" s="53">
        <v>6020</v>
      </c>
      <c r="C166" s="136"/>
      <c r="D166" s="136"/>
      <c r="E166" s="136"/>
      <c r="F166" s="136"/>
      <c r="G166" s="136"/>
      <c r="H166" s="136"/>
      <c r="I166" s="136"/>
      <c r="J166" s="136"/>
    </row>
    <row r="167" spans="1:10" x14ac:dyDescent="0.25">
      <c r="A167" s="93" t="s">
        <v>111</v>
      </c>
      <c r="B167" s="147">
        <v>6021</v>
      </c>
      <c r="C167" s="136"/>
      <c r="D167" s="136"/>
      <c r="E167" s="136"/>
      <c r="F167" s="136"/>
      <c r="G167" s="136"/>
      <c r="H167" s="136"/>
      <c r="I167" s="136"/>
      <c r="J167" s="136"/>
    </row>
    <row r="168" spans="1:10" x14ac:dyDescent="0.25">
      <c r="A168" s="93" t="s">
        <v>112</v>
      </c>
      <c r="B168" s="147">
        <v>6022</v>
      </c>
      <c r="C168" s="136"/>
      <c r="D168" s="136"/>
      <c r="E168" s="136"/>
      <c r="F168" s="136"/>
      <c r="G168" s="136"/>
      <c r="H168" s="136"/>
      <c r="I168" s="136"/>
      <c r="J168" s="136"/>
    </row>
    <row r="169" spans="1:10" x14ac:dyDescent="0.25">
      <c r="A169" s="93" t="s">
        <v>113</v>
      </c>
      <c r="B169" s="147">
        <v>6023</v>
      </c>
      <c r="C169" s="136"/>
      <c r="D169" s="136"/>
      <c r="E169" s="136"/>
      <c r="F169" s="136"/>
      <c r="G169" s="136"/>
      <c r="H169" s="136"/>
      <c r="I169" s="136"/>
      <c r="J169" s="136"/>
    </row>
    <row r="170" spans="1:10" ht="24.75" x14ac:dyDescent="0.25">
      <c r="A170" s="148" t="s">
        <v>115</v>
      </c>
      <c r="B170" s="147">
        <v>6024</v>
      </c>
      <c r="C170" s="136"/>
      <c r="D170" s="136"/>
      <c r="E170" s="136"/>
      <c r="F170" s="136"/>
      <c r="G170" s="136"/>
      <c r="H170" s="136"/>
      <c r="I170" s="136"/>
      <c r="J170" s="136"/>
    </row>
    <row r="171" spans="1:10" x14ac:dyDescent="0.25">
      <c r="A171" s="93" t="s">
        <v>116</v>
      </c>
      <c r="B171" s="147">
        <v>6025</v>
      </c>
      <c r="C171" s="136"/>
      <c r="D171" s="136"/>
      <c r="E171" s="136"/>
      <c r="F171" s="136"/>
      <c r="G171" s="136"/>
      <c r="H171" s="136"/>
      <c r="I171" s="136"/>
      <c r="J171" s="136"/>
    </row>
    <row r="172" spans="1:10" x14ac:dyDescent="0.25">
      <c r="A172" s="93" t="s">
        <v>114</v>
      </c>
      <c r="B172" s="147">
        <v>6026</v>
      </c>
      <c r="C172" s="136"/>
      <c r="D172" s="136"/>
      <c r="E172" s="136"/>
      <c r="F172" s="136"/>
      <c r="G172" s="136"/>
      <c r="H172" s="136"/>
      <c r="I172" s="136"/>
      <c r="J172" s="136"/>
    </row>
    <row r="173" spans="1:10" ht="24" x14ac:dyDescent="0.25">
      <c r="A173" s="85" t="s">
        <v>94</v>
      </c>
      <c r="B173" s="53">
        <v>6030</v>
      </c>
      <c r="C173" s="136"/>
      <c r="D173" s="136"/>
      <c r="E173" s="136"/>
      <c r="F173" s="136"/>
      <c r="G173" s="136"/>
      <c r="H173" s="136"/>
      <c r="I173" s="136"/>
      <c r="J173" s="136"/>
    </row>
    <row r="174" spans="1:10" ht="24" x14ac:dyDescent="0.25">
      <c r="A174" s="149" t="s">
        <v>120</v>
      </c>
      <c r="B174" s="121"/>
      <c r="C174" s="136"/>
      <c r="D174" s="136"/>
      <c r="E174" s="136"/>
      <c r="F174" s="136"/>
      <c r="G174" s="136"/>
      <c r="H174" s="136"/>
      <c r="I174" s="136"/>
      <c r="J174" s="136"/>
    </row>
    <row r="175" spans="1:10" ht="24.75" x14ac:dyDescent="0.25">
      <c r="A175" s="150" t="s">
        <v>121</v>
      </c>
      <c r="B175" s="121">
        <v>6040</v>
      </c>
      <c r="C175" s="136"/>
      <c r="D175" s="136"/>
      <c r="E175" s="136"/>
      <c r="F175" s="136"/>
      <c r="G175" s="136"/>
      <c r="H175" s="136"/>
      <c r="I175" s="136"/>
      <c r="J175" s="136"/>
    </row>
    <row r="176" spans="1:10" ht="48" x14ac:dyDescent="0.25">
      <c r="A176" s="151" t="s">
        <v>122</v>
      </c>
      <c r="B176" s="121">
        <v>6050</v>
      </c>
      <c r="C176" s="136"/>
      <c r="D176" s="136"/>
      <c r="E176" s="136"/>
      <c r="F176" s="136"/>
      <c r="G176" s="136"/>
      <c r="H176" s="136"/>
      <c r="I176" s="136"/>
      <c r="J176" s="136"/>
    </row>
    <row r="177" spans="1:11" x14ac:dyDescent="0.25">
      <c r="A177" s="152" t="s">
        <v>123</v>
      </c>
      <c r="B177" s="112">
        <v>6051</v>
      </c>
      <c r="C177" s="136"/>
      <c r="D177" s="136"/>
      <c r="E177" s="136"/>
      <c r="F177" s="136"/>
      <c r="G177" s="136"/>
      <c r="H177" s="136"/>
      <c r="I177" s="136"/>
      <c r="J177" s="136"/>
    </row>
    <row r="178" spans="1:11" x14ac:dyDescent="0.25">
      <c r="A178" s="152" t="s">
        <v>124</v>
      </c>
      <c r="B178" s="112">
        <v>6052</v>
      </c>
      <c r="C178" s="136"/>
      <c r="D178" s="136"/>
      <c r="E178" s="136"/>
      <c r="F178" s="136"/>
      <c r="G178" s="136"/>
      <c r="H178" s="136"/>
      <c r="I178" s="136"/>
      <c r="J178" s="136"/>
    </row>
    <row r="179" spans="1:11" x14ac:dyDescent="0.25">
      <c r="A179" s="152" t="s">
        <v>125</v>
      </c>
      <c r="B179" s="112">
        <v>6053</v>
      </c>
      <c r="C179" s="136"/>
      <c r="D179" s="136"/>
      <c r="E179" s="136"/>
      <c r="F179" s="136"/>
      <c r="G179" s="136"/>
      <c r="H179" s="136"/>
      <c r="I179" s="136"/>
      <c r="J179" s="136"/>
    </row>
    <row r="180" spans="1:11" x14ac:dyDescent="0.25">
      <c r="A180" s="152" t="s">
        <v>126</v>
      </c>
      <c r="B180" s="112">
        <v>6054</v>
      </c>
      <c r="C180" s="136"/>
      <c r="D180" s="136"/>
      <c r="E180" s="136"/>
      <c r="F180" s="136"/>
      <c r="G180" s="136"/>
      <c r="H180" s="136"/>
      <c r="I180" s="136"/>
      <c r="J180" s="136"/>
    </row>
    <row r="181" spans="1:11" x14ac:dyDescent="0.25">
      <c r="A181" s="85" t="s">
        <v>118</v>
      </c>
      <c r="B181" s="121">
        <v>6060</v>
      </c>
      <c r="C181" s="136"/>
      <c r="D181" s="136"/>
      <c r="E181" s="136"/>
      <c r="F181" s="136"/>
      <c r="G181" s="136"/>
      <c r="H181" s="136"/>
      <c r="I181" s="136"/>
      <c r="J181" s="136"/>
    </row>
    <row r="182" spans="1:11" ht="48.75" x14ac:dyDescent="0.25">
      <c r="A182" s="153" t="s">
        <v>127</v>
      </c>
      <c r="B182" s="112">
        <v>6061</v>
      </c>
      <c r="C182" s="136"/>
      <c r="D182" s="136"/>
      <c r="E182" s="136"/>
      <c r="F182" s="136"/>
      <c r="G182" s="136"/>
      <c r="H182" s="136"/>
      <c r="I182" s="136"/>
      <c r="J182" s="136"/>
    </row>
    <row r="183" spans="1:11" ht="24.75" x14ac:dyDescent="0.25">
      <c r="A183" s="153" t="s">
        <v>128</v>
      </c>
      <c r="B183" s="112">
        <v>6062</v>
      </c>
      <c r="C183" s="136"/>
      <c r="D183" s="136"/>
      <c r="E183" s="136"/>
      <c r="F183" s="136"/>
      <c r="G183" s="136"/>
      <c r="H183" s="136"/>
      <c r="I183" s="136"/>
      <c r="J183" s="136"/>
    </row>
    <row r="184" spans="1:11" x14ac:dyDescent="0.25">
      <c r="A184" s="83" t="s">
        <v>129</v>
      </c>
      <c r="B184" s="121"/>
      <c r="C184" s="136"/>
      <c r="D184" s="136"/>
      <c r="E184" s="136"/>
      <c r="F184" s="136"/>
      <c r="G184" s="136"/>
      <c r="H184" s="136"/>
      <c r="I184" s="136"/>
      <c r="J184" s="136"/>
    </row>
    <row r="185" spans="1:11" x14ac:dyDescent="0.25">
      <c r="A185" s="85" t="s">
        <v>101</v>
      </c>
      <c r="B185" s="121">
        <v>6070</v>
      </c>
      <c r="C185" s="136"/>
      <c r="D185" s="136"/>
      <c r="E185" s="136"/>
      <c r="F185" s="136"/>
      <c r="G185" s="136"/>
      <c r="H185" s="136"/>
      <c r="I185" s="136"/>
      <c r="J185" s="136"/>
    </row>
    <row r="186" spans="1:11" x14ac:dyDescent="0.25">
      <c r="A186" s="85" t="s">
        <v>102</v>
      </c>
      <c r="B186" s="121">
        <v>6080</v>
      </c>
      <c r="C186" s="136"/>
      <c r="D186" s="136"/>
      <c r="E186" s="136"/>
      <c r="F186" s="136"/>
      <c r="G186" s="136"/>
      <c r="H186" s="136"/>
      <c r="I186" s="136"/>
      <c r="J186" s="136"/>
    </row>
    <row r="187" spans="1:11" ht="30.75" customHeight="1" x14ac:dyDescent="0.25">
      <c r="A187" s="129" t="s">
        <v>338</v>
      </c>
      <c r="B187" s="121">
        <v>6090</v>
      </c>
      <c r="C187" s="136"/>
      <c r="D187" s="136"/>
      <c r="E187" s="136"/>
      <c r="F187" s="136"/>
      <c r="G187" s="136"/>
      <c r="H187" s="136"/>
      <c r="I187" s="136"/>
      <c r="J187" s="136"/>
    </row>
    <row r="188" spans="1:11" x14ac:dyDescent="0.25">
      <c r="A188" s="361" t="s">
        <v>339</v>
      </c>
      <c r="B188" s="361"/>
      <c r="C188" s="361"/>
      <c r="D188" s="361"/>
      <c r="E188" s="361"/>
      <c r="F188" s="361"/>
      <c r="G188" s="361"/>
      <c r="H188" s="361"/>
      <c r="I188" s="361"/>
      <c r="J188" s="361"/>
    </row>
    <row r="189" spans="1:11" ht="36" x14ac:dyDescent="0.25">
      <c r="A189" s="154" t="s">
        <v>370</v>
      </c>
      <c r="B189" s="155">
        <v>6100</v>
      </c>
      <c r="C189" s="136"/>
      <c r="D189" s="136"/>
      <c r="E189" s="156" t="s">
        <v>340</v>
      </c>
      <c r="F189" s="156" t="s">
        <v>340</v>
      </c>
      <c r="G189" s="136"/>
      <c r="H189" s="136"/>
      <c r="I189" s="156" t="s">
        <v>340</v>
      </c>
      <c r="J189" s="156" t="s">
        <v>340</v>
      </c>
      <c r="K189" s="37"/>
    </row>
    <row r="190" spans="1:11" ht="36" x14ac:dyDescent="0.25">
      <c r="A190" s="85" t="s">
        <v>371</v>
      </c>
      <c r="B190" s="155">
        <v>6110</v>
      </c>
      <c r="C190" s="136"/>
      <c r="D190" s="136"/>
      <c r="E190" s="156" t="s">
        <v>340</v>
      </c>
      <c r="F190" s="156" t="s">
        <v>340</v>
      </c>
      <c r="G190" s="136"/>
      <c r="H190" s="136"/>
      <c r="I190" s="156" t="s">
        <v>340</v>
      </c>
      <c r="J190" s="156" t="s">
        <v>340</v>
      </c>
      <c r="K190" s="37"/>
    </row>
    <row r="191" spans="1:11" ht="36" x14ac:dyDescent="0.25">
      <c r="A191" s="85" t="s">
        <v>372</v>
      </c>
      <c r="B191" s="155">
        <v>6120</v>
      </c>
      <c r="C191" s="136"/>
      <c r="D191" s="136"/>
      <c r="E191" s="156" t="s">
        <v>340</v>
      </c>
      <c r="F191" s="156" t="s">
        <v>340</v>
      </c>
      <c r="G191" s="136"/>
      <c r="H191" s="136"/>
      <c r="I191" s="156" t="s">
        <v>340</v>
      </c>
      <c r="J191" s="156" t="s">
        <v>340</v>
      </c>
      <c r="K191" s="37"/>
    </row>
    <row r="192" spans="1:11" ht="36" x14ac:dyDescent="0.25">
      <c r="A192" s="85" t="s">
        <v>373</v>
      </c>
      <c r="B192" s="155">
        <v>6130</v>
      </c>
      <c r="C192" s="136"/>
      <c r="D192" s="136"/>
      <c r="E192" s="156" t="s">
        <v>340</v>
      </c>
      <c r="F192" s="156" t="s">
        <v>340</v>
      </c>
      <c r="G192" s="136"/>
      <c r="H192" s="136"/>
      <c r="I192" s="156" t="s">
        <v>340</v>
      </c>
      <c r="J192" s="156" t="s">
        <v>340</v>
      </c>
      <c r="K192" s="37"/>
    </row>
    <row r="194" spans="1:9" x14ac:dyDescent="0.25">
      <c r="A194" s="4" t="s">
        <v>96</v>
      </c>
      <c r="B194" s="5"/>
      <c r="C194" s="5"/>
      <c r="D194" s="325" t="s">
        <v>163</v>
      </c>
      <c r="E194" s="325"/>
      <c r="F194" s="6"/>
      <c r="G194" s="335"/>
      <c r="H194" s="335"/>
      <c r="I194" s="335"/>
    </row>
    <row r="195" spans="1:9" x14ac:dyDescent="0.25">
      <c r="A195" s="43" t="s">
        <v>95</v>
      </c>
      <c r="B195" s="1"/>
      <c r="C195" s="1"/>
      <c r="D195" s="323" t="s">
        <v>341</v>
      </c>
      <c r="E195" s="323"/>
      <c r="F195" s="7"/>
      <c r="G195" s="362" t="s">
        <v>164</v>
      </c>
      <c r="H195" s="362"/>
      <c r="I195" s="362"/>
    </row>
    <row r="197" spans="1:9" x14ac:dyDescent="0.25">
      <c r="A197" s="18" t="s">
        <v>145</v>
      </c>
    </row>
  </sheetData>
  <mergeCells count="21">
    <mergeCell ref="D194:E194"/>
    <mergeCell ref="G194:I194"/>
    <mergeCell ref="D195:E195"/>
    <mergeCell ref="G195:I195"/>
    <mergeCell ref="A2:J2"/>
    <mergeCell ref="A3:J3"/>
    <mergeCell ref="A4:J4"/>
    <mergeCell ref="A5:J5"/>
    <mergeCell ref="A7:A8"/>
    <mergeCell ref="B7:B8"/>
    <mergeCell ref="C7:F7"/>
    <mergeCell ref="G7:J7"/>
    <mergeCell ref="A150:J150"/>
    <mergeCell ref="A188:J188"/>
    <mergeCell ref="A11:J11"/>
    <mergeCell ref="A37:J37"/>
    <mergeCell ref="A10:J10"/>
    <mergeCell ref="A102:J102"/>
    <mergeCell ref="A115:J115"/>
    <mergeCell ref="A132:J132"/>
    <mergeCell ref="A143:J143"/>
  </mergeCells>
  <pageMargins left="0" right="0" top="0" bottom="0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1</vt:i4>
      </vt:variant>
    </vt:vector>
  </HeadingPairs>
  <TitlesOfParts>
    <vt:vector size="10" baseType="lpstr">
      <vt:lpstr>фін план</vt:lpstr>
      <vt:lpstr>1_ кап інвестиції</vt:lpstr>
      <vt:lpstr>2_ кап будівництво</vt:lpstr>
      <vt:lpstr>3_ залучені кошти</vt:lpstr>
      <vt:lpstr>4_ персонал</vt:lpstr>
      <vt:lpstr>5_майно</vt:lpstr>
      <vt:lpstr>6_транспорт</vt:lpstr>
      <vt:lpstr>ЗВІТ</vt:lpstr>
      <vt:lpstr>Лист1</vt:lpstr>
      <vt:lpstr>'фін план'!Область_печати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Користувач</dc:creator>
  <cp:lastModifiedBy>Олена Городько</cp:lastModifiedBy>
  <cp:lastPrinted>2024-03-04T08:34:04Z</cp:lastPrinted>
  <dcterms:created xsi:type="dcterms:W3CDTF">2021-10-04T06:32:37Z</dcterms:created>
  <dcterms:modified xsi:type="dcterms:W3CDTF">2024-03-07T06:45:24Z</dcterms:modified>
</cp:coreProperties>
</file>