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185"/>
  </bookViews>
  <sheets>
    <sheet name="травень 2024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2"/>
  <c r="I26"/>
  <c r="I25"/>
  <c r="I43"/>
  <c r="I42"/>
  <c r="I41"/>
  <c r="I40"/>
  <c r="I39"/>
  <c r="I38"/>
  <c r="I37"/>
  <c r="I34"/>
  <c r="I24"/>
  <c r="I31" l="1"/>
  <c r="I32" s="1"/>
  <c r="I46" s="1"/>
  <c r="I47" l="1"/>
  <c r="I48" s="1"/>
  <c r="I49" l="1"/>
  <c r="I50" s="1"/>
  <c r="I52" s="1"/>
</calcChain>
</file>

<file path=xl/sharedStrings.xml><?xml version="1.0" encoding="utf-8"?>
<sst xmlns="http://schemas.openxmlformats.org/spreadsheetml/2006/main" count="47" uniqueCount="47">
  <si>
    <t>Вихідні дані:</t>
  </si>
  <si>
    <t>житлово-комунального господарства №72 від 16.03.2010 р.:</t>
  </si>
  <si>
    <t>Розрахунок:</t>
  </si>
  <si>
    <t>Всього витрат по собівартості =</t>
  </si>
  <si>
    <t>Всього:</t>
  </si>
  <si>
    <t>ПДВ=20%</t>
  </si>
  <si>
    <t>Разом=</t>
  </si>
  <si>
    <t xml:space="preserve">                         </t>
  </si>
  <si>
    <t>територія без твердого  покриття=0,217 год/100м2</t>
  </si>
  <si>
    <t>Вартість 1  торгового місця</t>
  </si>
  <si>
    <t>Покіс трави на території 0,25га (2500м2) влітку 2 рази в місяць( травень-жовтень).Робота 2,5 год.</t>
  </si>
  <si>
    <t>в один день . За 6 місяців по 2 рази , за сезон 12 разів косити траву</t>
  </si>
  <si>
    <t xml:space="preserve">Витрати на прибирання снігу трактором МТЗ 82.1 (за 1 год. собів.-656,7грн.) ( січень,лютий, </t>
  </si>
  <si>
    <t>грудень ,по 4 дні в місяць) , 3 місяці по 4 дні буде всього 12 (днів) годин,656,70*12= 7880,40грн.</t>
  </si>
  <si>
    <t>Витрати ПММ на 1год.=2л бенз. + 30 мл  масла двот. : 1 л бензину -42,00 грн.масло 1мл=0,33грн.</t>
  </si>
  <si>
    <t>На 1 заправку йде 2 л бенз. А-95 і 60г(30мл) масла двотактного на 1 год. роботи на 0,1 га. За 2,5 год=</t>
  </si>
  <si>
    <t>До сплати за 1 місце</t>
  </si>
  <si>
    <t>Кількість торгових місць =25</t>
  </si>
  <si>
    <t xml:space="preserve">Заробітна плата контролера-касира по збиранню коштів  за 8 годин (робота ринку з 6-00 до 14-00) </t>
  </si>
  <si>
    <t>2500 м2 : 100 х 0,217 год= 5,43 год. Час прибирання  приринкової та ринкової території</t>
  </si>
  <si>
    <t>Рентабельність 30%</t>
  </si>
  <si>
    <t>Обслуговування терміналу в місяць 400,00грн</t>
  </si>
  <si>
    <t>Вартість касового апарату =8000,00</t>
  </si>
  <si>
    <t>Обслуговування касового апарату в місяць 300 грн.</t>
  </si>
  <si>
    <t>Вартість сімкарти до касового апарату 240 грн.</t>
  </si>
  <si>
    <t>Поповнення  до касового апарату 100 грн.в місяць</t>
  </si>
  <si>
    <t>Розрахунок заробітної плати всього:</t>
  </si>
  <si>
    <t>Послуги з вивезення ТПВ  1 м3 за місяць =180 грн/м3</t>
  </si>
  <si>
    <t>Заробітна плата робітників  з благоустрою за 5,43 год=5,43*68,66=372,82грн.</t>
  </si>
  <si>
    <t>Заробітна плата робітників з благоустрою (догляд за туалетом)  за 1 годин =45,77*1,5=68,66 грн.</t>
  </si>
  <si>
    <t>(зарплата за 1 год.з премією=114,95( 13385:174,67*1,5)),114,95*8=919,60 грн.</t>
  </si>
  <si>
    <t>372,82+919,6+68,66= 1361,08 грн.</t>
  </si>
  <si>
    <t>нарахування на з/ту 22%=1361,08*0,22=299,44 грн.</t>
  </si>
  <si>
    <t xml:space="preserve">Заробітна плата робітника з благоустрою за 1 годину =68,66 грн.(з премією=45,77*1,5 ) </t>
  </si>
  <si>
    <t>Керуюча справами</t>
  </si>
  <si>
    <t>Ганна САЛАМАТІНА</t>
  </si>
  <si>
    <t>Додаток</t>
  </si>
  <si>
    <t xml:space="preserve">Ярмаркова територія по вулиці Перемоги с.Забір"я  становить  2500 м2  </t>
  </si>
  <si>
    <t>в тому  числі  територія   без   асфальтного покриття  =2500 м2</t>
  </si>
  <si>
    <t>Норми часу на прибирання  100 м2 території, згідно наказу Міністерства з питань</t>
  </si>
  <si>
    <t>РОЗРАХУНОК</t>
  </si>
  <si>
    <t xml:space="preserve">за користування одного торгового місця, з земельної   ділянки  </t>
  </si>
  <si>
    <t xml:space="preserve">вартості прибирання та вивезення ТПВ, яка включає ціну </t>
  </si>
  <si>
    <t xml:space="preserve">                </t>
  </si>
  <si>
    <t xml:space="preserve"> для  проведення  ярмарки  за адресою: вул. Перемоги в .Забір"я  (в п"ятницю)</t>
  </si>
  <si>
    <t>до Рішення виконавчого комітету Боярської міської ради</t>
  </si>
  <si>
    <t>від "14"листопада 2024 р.  № 2/4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</si>
</sst>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2" fontId="1" fillId="0" borderId="0" xfId="0" applyNumberFormat="1" applyFont="1"/>
    <xf numFmtId="0" fontId="1" fillId="0" borderId="0" xfId="0" applyNumberFormat="1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I57"/>
  <sheetViews>
    <sheetView tabSelected="1" workbookViewId="0">
      <selection activeCell="N21" sqref="N21"/>
    </sheetView>
  </sheetViews>
  <sheetFormatPr defaultRowHeight="15"/>
  <cols>
    <col min="3" max="3" width="11.140625" customWidth="1"/>
    <col min="8" max="8" width="33.42578125" customWidth="1"/>
    <col min="11" max="11" width="16.42578125" customWidth="1"/>
    <col min="16" max="16" width="0.7109375" customWidth="1"/>
  </cols>
  <sheetData>
    <row r="2" spans="2:9" ht="15.75">
      <c r="B2" s="1"/>
      <c r="C2" s="2"/>
      <c r="D2" s="2"/>
      <c r="E2" s="2"/>
      <c r="F2" s="12" t="s">
        <v>36</v>
      </c>
      <c r="G2" s="12"/>
      <c r="H2" s="12"/>
      <c r="I2" s="12"/>
    </row>
    <row r="3" spans="2:9" ht="15" customHeight="1">
      <c r="B3" s="1"/>
      <c r="C3" s="2"/>
      <c r="D3" s="2"/>
      <c r="E3" s="2"/>
      <c r="F3" s="14" t="s">
        <v>45</v>
      </c>
      <c r="G3" s="14"/>
      <c r="H3" s="14"/>
      <c r="I3" s="14"/>
    </row>
    <row r="4" spans="2:9" ht="15.75">
      <c r="B4" s="1"/>
      <c r="C4" s="2"/>
      <c r="D4" s="2"/>
      <c r="E4" s="2"/>
      <c r="F4" s="12" t="s">
        <v>46</v>
      </c>
      <c r="G4" s="12"/>
      <c r="H4" s="12"/>
      <c r="I4" s="12"/>
    </row>
    <row r="5" spans="2:9" ht="15.75">
      <c r="B5" s="1"/>
      <c r="C5" s="2"/>
      <c r="D5" s="2"/>
      <c r="E5" s="2"/>
      <c r="F5" s="2"/>
      <c r="G5" s="2"/>
      <c r="H5" s="2"/>
      <c r="I5" s="1"/>
    </row>
    <row r="6" spans="2:9" ht="15.75">
      <c r="B6" s="1"/>
      <c r="C6" s="2"/>
      <c r="D6" s="2"/>
      <c r="E6" s="2"/>
      <c r="F6" s="2"/>
      <c r="G6" s="2"/>
      <c r="H6" s="2"/>
      <c r="I6" s="1"/>
    </row>
    <row r="7" spans="2:9" ht="15.75">
      <c r="B7" s="17" t="s">
        <v>40</v>
      </c>
      <c r="C7" s="17"/>
      <c r="D7" s="17"/>
      <c r="E7" s="17"/>
      <c r="F7" s="17"/>
      <c r="G7" s="17"/>
      <c r="H7" s="17"/>
      <c r="I7" s="1"/>
    </row>
    <row r="8" spans="2:9" ht="15.75">
      <c r="B8" s="1"/>
      <c r="C8" s="10"/>
      <c r="D8" s="10" t="s">
        <v>7</v>
      </c>
      <c r="E8" s="10"/>
      <c r="F8" s="10"/>
      <c r="G8" s="10"/>
      <c r="H8" s="10"/>
      <c r="I8" s="1"/>
    </row>
    <row r="9" spans="2:9" ht="15.75" customHeight="1">
      <c r="B9" s="18" t="s">
        <v>42</v>
      </c>
      <c r="C9" s="18"/>
      <c r="D9" s="18"/>
      <c r="E9" s="18"/>
      <c r="F9" s="18"/>
      <c r="G9" s="18"/>
      <c r="H9" s="18"/>
      <c r="I9" s="1"/>
    </row>
    <row r="10" spans="2:9" ht="15.75">
      <c r="B10" s="18" t="s">
        <v>41</v>
      </c>
      <c r="C10" s="18"/>
      <c r="D10" s="18"/>
      <c r="E10" s="18"/>
      <c r="F10" s="18"/>
      <c r="G10" s="18"/>
      <c r="H10" s="18"/>
      <c r="I10" s="1"/>
    </row>
    <row r="11" spans="2:9" ht="15.75">
      <c r="B11" s="18" t="s">
        <v>44</v>
      </c>
      <c r="C11" s="18"/>
      <c r="D11" s="18"/>
      <c r="E11" s="18"/>
      <c r="F11" s="18"/>
      <c r="G11" s="18"/>
      <c r="H11" s="18"/>
      <c r="I11" s="1"/>
    </row>
    <row r="12" spans="2:9" ht="15.75">
      <c r="B12" s="18" t="s">
        <v>43</v>
      </c>
      <c r="C12" s="18"/>
      <c r="D12" s="18"/>
      <c r="E12" s="18"/>
      <c r="F12" s="18"/>
      <c r="G12" s="18"/>
      <c r="H12" s="18"/>
      <c r="I12" s="1"/>
    </row>
    <row r="13" spans="2:9" ht="15.75">
      <c r="B13" s="1"/>
      <c r="C13" s="1"/>
      <c r="D13" s="1"/>
      <c r="E13" s="1"/>
      <c r="F13" s="1"/>
      <c r="G13" s="1"/>
      <c r="H13" s="1"/>
      <c r="I13" s="1"/>
    </row>
    <row r="14" spans="2:9" ht="15.75">
      <c r="B14" s="1"/>
      <c r="C14" s="1"/>
      <c r="D14" s="1"/>
      <c r="E14" s="1"/>
      <c r="F14" s="1"/>
      <c r="G14" s="1"/>
      <c r="H14" s="1"/>
      <c r="I14" s="1"/>
    </row>
    <row r="15" spans="2:9" ht="15.75">
      <c r="B15" s="19" t="s">
        <v>0</v>
      </c>
      <c r="C15" s="19"/>
      <c r="D15" s="1"/>
      <c r="E15" s="2"/>
      <c r="F15" s="1"/>
      <c r="G15" s="1"/>
      <c r="H15" s="1"/>
      <c r="I15" s="1"/>
    </row>
    <row r="16" spans="2:9" ht="15.75">
      <c r="B16" s="15" t="s">
        <v>37</v>
      </c>
      <c r="C16" s="15"/>
      <c r="D16" s="15"/>
      <c r="E16" s="15"/>
      <c r="F16" s="15"/>
      <c r="G16" s="15"/>
      <c r="H16" s="15"/>
      <c r="I16" s="1"/>
    </row>
    <row r="17" spans="2:9" ht="15.75">
      <c r="B17" s="16" t="s">
        <v>38</v>
      </c>
      <c r="C17" s="16"/>
      <c r="D17" s="16"/>
      <c r="E17" s="16"/>
      <c r="F17" s="16"/>
      <c r="G17" s="16"/>
      <c r="H17" s="16"/>
      <c r="I17" s="1"/>
    </row>
    <row r="18" spans="2:9" ht="15.75">
      <c r="B18" s="1" t="s">
        <v>39</v>
      </c>
      <c r="C18" s="1"/>
      <c r="D18" s="1"/>
      <c r="E18" s="1"/>
      <c r="F18" s="1"/>
      <c r="G18" s="1"/>
      <c r="H18" s="1"/>
      <c r="I18" s="1"/>
    </row>
    <row r="19" spans="2:9" ht="15.75">
      <c r="B19" s="1" t="s">
        <v>1</v>
      </c>
      <c r="C19" s="1"/>
      <c r="D19" s="1"/>
      <c r="E19" s="1"/>
      <c r="F19" s="1"/>
      <c r="G19" s="1"/>
      <c r="H19" s="1"/>
      <c r="I19" s="1"/>
    </row>
    <row r="20" spans="2:9" ht="15.75">
      <c r="B20" s="1"/>
      <c r="C20" s="1"/>
      <c r="D20" s="1"/>
      <c r="E20" s="1"/>
      <c r="F20" s="1"/>
      <c r="G20" s="1"/>
      <c r="H20" s="1"/>
      <c r="I20" s="1"/>
    </row>
    <row r="21" spans="2:9" ht="15.75">
      <c r="B21" s="1" t="s">
        <v>8</v>
      </c>
      <c r="C21" s="1"/>
      <c r="D21" s="1"/>
      <c r="E21" s="1"/>
      <c r="F21" s="1"/>
      <c r="G21" s="1"/>
      <c r="H21" s="1"/>
      <c r="I21" s="1"/>
    </row>
    <row r="22" spans="2:9" ht="15.75">
      <c r="B22" s="1"/>
      <c r="C22" s="1"/>
      <c r="D22" s="1"/>
      <c r="E22" s="1"/>
      <c r="F22" s="1"/>
      <c r="G22" s="1"/>
      <c r="H22" s="1"/>
      <c r="I22" s="1"/>
    </row>
    <row r="23" spans="2:9" ht="15.75">
      <c r="B23" s="19" t="s">
        <v>2</v>
      </c>
      <c r="C23" s="19"/>
      <c r="D23" s="1"/>
      <c r="E23" s="1"/>
      <c r="F23" s="1"/>
      <c r="G23" s="1"/>
      <c r="H23" s="1"/>
      <c r="I23" s="1"/>
    </row>
    <row r="24" spans="2:9" ht="15.75">
      <c r="B24" s="1" t="s">
        <v>19</v>
      </c>
      <c r="C24" s="1"/>
      <c r="D24" s="1"/>
      <c r="E24" s="1"/>
      <c r="F24" s="1"/>
      <c r="G24" s="1"/>
      <c r="H24" s="1"/>
      <c r="I24" s="3">
        <f>2500/100*0.217</f>
        <v>5.4249999999999998</v>
      </c>
    </row>
    <row r="25" spans="2:9" ht="15.75">
      <c r="B25" s="1" t="s">
        <v>33</v>
      </c>
      <c r="C25" s="1"/>
      <c r="D25" s="1"/>
      <c r="E25" s="1"/>
      <c r="F25" s="1"/>
      <c r="G25" s="1"/>
      <c r="H25" s="4"/>
      <c r="I25" s="3">
        <f>45.77*1.5</f>
        <v>68.655000000000001</v>
      </c>
    </row>
    <row r="26" spans="2:9" ht="15.75">
      <c r="B26" s="1" t="s">
        <v>28</v>
      </c>
      <c r="C26" s="1"/>
      <c r="D26" s="1"/>
      <c r="E26" s="1"/>
      <c r="F26" s="1"/>
      <c r="G26" s="1"/>
      <c r="H26" s="1"/>
      <c r="I26" s="3">
        <f>5.43*68.66</f>
        <v>372.82379999999995</v>
      </c>
    </row>
    <row r="27" spans="2:9" ht="15.75">
      <c r="B27" s="1" t="s">
        <v>18</v>
      </c>
      <c r="C27" s="1"/>
      <c r="D27" s="1"/>
      <c r="E27" s="1"/>
      <c r="F27" s="1"/>
      <c r="G27" s="1"/>
      <c r="H27" s="1"/>
      <c r="I27" s="3">
        <v>919.6</v>
      </c>
    </row>
    <row r="28" spans="2:9" ht="15.75">
      <c r="B28" s="3" t="s">
        <v>30</v>
      </c>
      <c r="C28" s="1"/>
      <c r="D28" s="1"/>
      <c r="E28" s="1"/>
      <c r="F28" s="1"/>
      <c r="G28" s="1"/>
      <c r="H28" s="1"/>
      <c r="I28" s="3"/>
    </row>
    <row r="29" spans="2:9" ht="15.75">
      <c r="B29" s="1" t="s">
        <v>29</v>
      </c>
      <c r="C29" s="1"/>
      <c r="D29" s="1"/>
      <c r="E29" s="1"/>
      <c r="F29" s="1"/>
      <c r="G29" s="1"/>
      <c r="H29" s="1"/>
      <c r="I29" s="3">
        <f>45.77*1.5</f>
        <v>68.655000000000001</v>
      </c>
    </row>
    <row r="30" spans="2:9" ht="15.75">
      <c r="B30" s="1" t="s">
        <v>26</v>
      </c>
      <c r="C30" s="1"/>
      <c r="D30" s="1"/>
      <c r="E30" s="1"/>
      <c r="F30" s="1"/>
      <c r="G30" s="1"/>
      <c r="H30" s="1"/>
      <c r="I30" s="1"/>
    </row>
    <row r="31" spans="2:9" ht="15.75">
      <c r="B31" s="1" t="s">
        <v>31</v>
      </c>
      <c r="C31" s="1"/>
      <c r="D31" s="1"/>
      <c r="E31" s="1"/>
      <c r="F31" s="1"/>
      <c r="G31" s="1"/>
      <c r="H31" s="5"/>
      <c r="I31" s="3">
        <f>I26+I27+I29</f>
        <v>1361.0788</v>
      </c>
    </row>
    <row r="32" spans="2:9" ht="15.75">
      <c r="B32" s="1" t="s">
        <v>32</v>
      </c>
      <c r="C32" s="1"/>
      <c r="D32" s="1"/>
      <c r="E32" s="1"/>
      <c r="F32" s="1"/>
      <c r="G32" s="1"/>
      <c r="H32" s="5"/>
      <c r="I32" s="3">
        <f>I31*0.22</f>
        <v>299.43733600000002</v>
      </c>
    </row>
    <row r="33" spans="2:9" ht="15.75">
      <c r="B33" s="1" t="s">
        <v>12</v>
      </c>
      <c r="C33" s="1"/>
      <c r="D33" s="1"/>
      <c r="E33" s="1"/>
      <c r="F33" s="1"/>
      <c r="G33" s="1"/>
      <c r="H33" s="5"/>
      <c r="I33" s="3"/>
    </row>
    <row r="34" spans="2:9" ht="15.75">
      <c r="B34" s="1" t="s">
        <v>13</v>
      </c>
      <c r="C34" s="1"/>
      <c r="D34" s="1"/>
      <c r="E34" s="1"/>
      <c r="F34" s="1"/>
      <c r="G34" s="1"/>
      <c r="H34" s="5"/>
      <c r="I34" s="3">
        <f>7880.4/52</f>
        <v>151.54615384615383</v>
      </c>
    </row>
    <row r="35" spans="2:9" ht="15.75">
      <c r="B35" s="1" t="s">
        <v>10</v>
      </c>
      <c r="C35" s="1"/>
      <c r="D35" s="1"/>
      <c r="E35" s="1"/>
      <c r="F35" s="1"/>
      <c r="G35" s="1"/>
      <c r="H35" s="5"/>
      <c r="I35" s="3"/>
    </row>
    <row r="36" spans="2:9" ht="15.75">
      <c r="B36" s="1" t="s">
        <v>11</v>
      </c>
      <c r="C36" s="1"/>
      <c r="D36" s="1"/>
      <c r="E36" s="1"/>
      <c r="F36" s="1"/>
      <c r="G36" s="1"/>
      <c r="H36" s="5"/>
      <c r="I36" s="3"/>
    </row>
    <row r="37" spans="2:9" ht="15.75">
      <c r="B37" s="1" t="s">
        <v>14</v>
      </c>
      <c r="C37" s="1"/>
      <c r="D37" s="1"/>
      <c r="E37" s="1"/>
      <c r="F37" s="1"/>
      <c r="G37" s="1"/>
      <c r="H37" s="5"/>
      <c r="I37" s="3">
        <f>(2*42)+(30*0.33)</f>
        <v>93.9</v>
      </c>
    </row>
    <row r="38" spans="2:9" ht="15.75">
      <c r="B38" s="1" t="s">
        <v>15</v>
      </c>
      <c r="C38" s="1"/>
      <c r="D38" s="1"/>
      <c r="E38" s="1"/>
      <c r="F38" s="1"/>
      <c r="G38" s="1"/>
      <c r="H38" s="5"/>
      <c r="I38" s="3">
        <f>2.5*93.9</f>
        <v>234.75</v>
      </c>
    </row>
    <row r="39" spans="2:9" ht="15.75">
      <c r="B39" s="1" t="s">
        <v>22</v>
      </c>
      <c r="C39" s="1"/>
      <c r="D39" s="1"/>
      <c r="E39" s="1"/>
      <c r="F39" s="1"/>
      <c r="G39" s="1"/>
      <c r="H39" s="5"/>
      <c r="I39" s="3">
        <f>8000/12/4</f>
        <v>166.66666666666666</v>
      </c>
    </row>
    <row r="40" spans="2:9" ht="15.75">
      <c r="B40" s="1" t="s">
        <v>23</v>
      </c>
      <c r="C40" s="1"/>
      <c r="D40" s="1"/>
      <c r="E40" s="1"/>
      <c r="F40" s="1"/>
      <c r="G40" s="1"/>
      <c r="H40" s="5"/>
      <c r="I40" s="3">
        <f>300/4</f>
        <v>75</v>
      </c>
    </row>
    <row r="41" spans="2:9" ht="15.75">
      <c r="B41" s="1" t="s">
        <v>21</v>
      </c>
      <c r="C41" s="1"/>
      <c r="D41" s="1"/>
      <c r="E41" s="1"/>
      <c r="F41" s="1"/>
      <c r="G41" s="1"/>
      <c r="H41" s="5"/>
      <c r="I41" s="3">
        <f>400/4</f>
        <v>100</v>
      </c>
    </row>
    <row r="42" spans="2:9" ht="15.75">
      <c r="B42" s="1" t="s">
        <v>24</v>
      </c>
      <c r="C42" s="1"/>
      <c r="D42" s="1"/>
      <c r="E42" s="1"/>
      <c r="F42" s="1"/>
      <c r="G42" s="1"/>
      <c r="H42" s="5"/>
      <c r="I42" s="3">
        <f>240/12/4</f>
        <v>5</v>
      </c>
    </row>
    <row r="43" spans="2:9" ht="15.75">
      <c r="B43" s="1" t="s">
        <v>25</v>
      </c>
      <c r="C43" s="1"/>
      <c r="D43" s="1"/>
      <c r="E43" s="1"/>
      <c r="F43" s="1"/>
      <c r="G43" s="1"/>
      <c r="H43" s="5"/>
      <c r="I43" s="3">
        <f>100/4</f>
        <v>25</v>
      </c>
    </row>
    <row r="44" spans="2:9" ht="15.75">
      <c r="B44" s="1" t="s">
        <v>27</v>
      </c>
      <c r="C44" s="1"/>
      <c r="D44" s="1"/>
      <c r="E44" s="1"/>
      <c r="F44" s="1"/>
      <c r="G44" s="1"/>
      <c r="H44" s="5"/>
      <c r="I44" s="3">
        <v>180</v>
      </c>
    </row>
    <row r="45" spans="2:9" ht="15.75">
      <c r="B45" s="1"/>
      <c r="C45" s="1"/>
      <c r="D45" s="1"/>
      <c r="E45" s="1"/>
      <c r="F45" s="1"/>
      <c r="G45" s="1"/>
      <c r="H45" s="5"/>
      <c r="I45" s="3"/>
    </row>
    <row r="46" spans="2:9" ht="15.75">
      <c r="B46" s="1" t="s">
        <v>3</v>
      </c>
      <c r="C46" s="1"/>
      <c r="D46" s="1"/>
      <c r="E46" s="1"/>
      <c r="F46" s="1"/>
      <c r="G46" s="1"/>
      <c r="H46" s="6"/>
      <c r="I46" s="7">
        <f>I31+I32+I34+I38+I39+I40+I41+I42+I43+I44</f>
        <v>2598.4789565128203</v>
      </c>
    </row>
    <row r="47" spans="2:9" ht="15.75">
      <c r="B47" s="1" t="s">
        <v>20</v>
      </c>
      <c r="C47" s="1"/>
      <c r="D47" s="1"/>
      <c r="E47" s="1"/>
      <c r="F47" s="3"/>
      <c r="G47" s="1"/>
      <c r="H47" s="6"/>
      <c r="I47" s="3">
        <f>I46*0.3</f>
        <v>779.54368695384608</v>
      </c>
    </row>
    <row r="48" spans="2:9" ht="15.75">
      <c r="B48" s="1" t="s">
        <v>4</v>
      </c>
      <c r="C48" s="1"/>
      <c r="D48" s="1"/>
      <c r="E48" s="1"/>
      <c r="F48" s="3"/>
      <c r="G48" s="1"/>
      <c r="H48" s="6"/>
      <c r="I48" s="7">
        <f>I46+I47</f>
        <v>3378.0226434666665</v>
      </c>
    </row>
    <row r="49" spans="2:9" ht="15.75">
      <c r="B49" s="1" t="s">
        <v>5</v>
      </c>
      <c r="C49" s="1"/>
      <c r="D49" s="1"/>
      <c r="E49" s="1"/>
      <c r="F49" s="3"/>
      <c r="G49" s="1"/>
      <c r="H49" s="6"/>
      <c r="I49" s="3">
        <f>I48*0.2</f>
        <v>675.60452869333335</v>
      </c>
    </row>
    <row r="50" spans="2:9" ht="15.75">
      <c r="B50" s="1" t="s">
        <v>6</v>
      </c>
      <c r="C50" s="1"/>
      <c r="D50" s="1"/>
      <c r="E50" s="1"/>
      <c r="F50" s="3"/>
      <c r="G50" s="1"/>
      <c r="H50" s="6"/>
      <c r="I50" s="7">
        <f>I48+I49</f>
        <v>4053.6271721599996</v>
      </c>
    </row>
    <row r="51" spans="2:9" ht="15.75">
      <c r="B51" s="2" t="s">
        <v>17</v>
      </c>
      <c r="C51" s="2"/>
      <c r="D51" s="2"/>
      <c r="E51" s="2"/>
      <c r="F51" s="2"/>
      <c r="G51" s="1"/>
      <c r="H51" s="5"/>
      <c r="I51" s="2">
        <v>25</v>
      </c>
    </row>
    <row r="52" spans="2:9" ht="15.75">
      <c r="B52" s="1" t="s">
        <v>9</v>
      </c>
      <c r="C52" s="1"/>
      <c r="D52" s="1"/>
      <c r="E52" s="1"/>
      <c r="F52" s="1"/>
      <c r="G52" s="1"/>
      <c r="H52" s="6"/>
      <c r="I52" s="3">
        <f>I50/I51</f>
        <v>162.14508688639998</v>
      </c>
    </row>
    <row r="53" spans="2:9" ht="15.75">
      <c r="B53" s="1" t="s">
        <v>16</v>
      </c>
      <c r="C53" s="1"/>
      <c r="D53" s="1"/>
      <c r="E53" s="1"/>
      <c r="F53" s="1"/>
      <c r="G53" s="1"/>
      <c r="H53" s="6"/>
      <c r="I53" s="7">
        <v>162</v>
      </c>
    </row>
    <row r="54" spans="2:9" ht="15.75">
      <c r="B54" s="1"/>
      <c r="C54" s="1"/>
      <c r="D54" s="1"/>
      <c r="E54" s="1"/>
      <c r="F54" s="1"/>
      <c r="G54" s="1"/>
      <c r="H54" s="1"/>
      <c r="I54" s="1"/>
    </row>
    <row r="55" spans="2:9" ht="15.75">
      <c r="B55" s="1"/>
      <c r="C55" s="1"/>
      <c r="D55" s="1"/>
      <c r="E55" s="1"/>
      <c r="F55" s="1"/>
      <c r="G55" s="1"/>
      <c r="H55" s="1"/>
      <c r="I55" s="1"/>
    </row>
    <row r="56" spans="2:9" ht="15.75">
      <c r="B56" s="9"/>
      <c r="C56" s="9"/>
      <c r="D56" s="9"/>
      <c r="E56" s="9"/>
      <c r="F56" s="9"/>
      <c r="G56" s="9"/>
      <c r="H56" s="9"/>
      <c r="I56" s="9"/>
    </row>
    <row r="57" spans="2:9" ht="18.75">
      <c r="B57" s="11" t="s">
        <v>34</v>
      </c>
      <c r="C57" s="11"/>
      <c r="D57" s="8"/>
      <c r="E57" s="8"/>
      <c r="F57" s="8"/>
      <c r="G57" s="8"/>
      <c r="H57" s="13" t="s">
        <v>35</v>
      </c>
      <c r="I57" s="13"/>
    </row>
  </sheetData>
  <mergeCells count="13">
    <mergeCell ref="F2:I2"/>
    <mergeCell ref="F4:I4"/>
    <mergeCell ref="H57:I57"/>
    <mergeCell ref="F3:I3"/>
    <mergeCell ref="B16:H16"/>
    <mergeCell ref="B17:H17"/>
    <mergeCell ref="B7:H7"/>
    <mergeCell ref="B9:H9"/>
    <mergeCell ref="B10:H10"/>
    <mergeCell ref="B11:H11"/>
    <mergeCell ref="B12:H12"/>
    <mergeCell ref="B15:C15"/>
    <mergeCell ref="B23:C23"/>
  </mergeCells>
  <pageMargins left="0.62992125984251968" right="0.6692913385826772" top="0.15748031496062992" bottom="0.74803149606299213" header="0.31496062992125984" footer="0.31496062992125984"/>
  <pageSetup paperSize="9" scale="8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травень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2024-11-05T13:32:41Z</cp:lastPrinted>
  <dcterms:created xsi:type="dcterms:W3CDTF">2024-01-22T08:45:03Z</dcterms:created>
  <dcterms:modified xsi:type="dcterms:W3CDTF">2024-11-19T07:04:55Z</dcterms:modified>
</cp:coreProperties>
</file>