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РІШЕННЯ\"/>
    </mc:Choice>
  </mc:AlternateContent>
  <bookViews>
    <workbookView xWindow="0" yWindow="0" windowWidth="28800" windowHeight="11610"/>
  </bookViews>
  <sheets>
    <sheet name="ЗВІТ 2025" sheetId="4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1" i="4" l="1"/>
  <c r="G241" i="4"/>
  <c r="D241" i="4"/>
  <c r="C241" i="4"/>
  <c r="H240" i="4"/>
  <c r="G240" i="4"/>
  <c r="D240" i="4"/>
  <c r="C240" i="4"/>
  <c r="D239" i="4"/>
  <c r="C239" i="4"/>
  <c r="H232" i="4"/>
  <c r="J232" i="4" s="1"/>
  <c r="F232" i="4"/>
  <c r="E232" i="4"/>
  <c r="D232" i="4"/>
  <c r="J229" i="4"/>
  <c r="I229" i="4"/>
  <c r="H229" i="4"/>
  <c r="D229" i="4"/>
  <c r="F229" i="4" s="1"/>
  <c r="H226" i="4"/>
  <c r="J226" i="4" s="1"/>
  <c r="F226" i="4"/>
  <c r="E226" i="4"/>
  <c r="D226" i="4"/>
  <c r="F225" i="4"/>
  <c r="E225" i="4"/>
  <c r="D225" i="4"/>
  <c r="C225" i="4"/>
  <c r="G225" i="4" s="1"/>
  <c r="H225" i="4" s="1"/>
  <c r="C207" i="4"/>
  <c r="C203" i="4"/>
  <c r="C201" i="4"/>
  <c r="C200" i="4"/>
  <c r="C199" i="4"/>
  <c r="D198" i="4"/>
  <c r="D207" i="4" s="1"/>
  <c r="C198" i="4"/>
  <c r="G198" i="4" s="1"/>
  <c r="D194" i="4"/>
  <c r="D203" i="4" s="1"/>
  <c r="C194" i="4"/>
  <c r="G194" i="4" s="1"/>
  <c r="J189" i="4"/>
  <c r="I189" i="4"/>
  <c r="F189" i="4"/>
  <c r="E189" i="4"/>
  <c r="G185" i="4"/>
  <c r="I185" i="4" s="1"/>
  <c r="C185" i="4"/>
  <c r="F185" i="4" s="1"/>
  <c r="J184" i="4"/>
  <c r="G184" i="4"/>
  <c r="I184" i="4" s="1"/>
  <c r="F184" i="4"/>
  <c r="E184" i="4"/>
  <c r="C184" i="4"/>
  <c r="J127" i="4"/>
  <c r="I127" i="4"/>
  <c r="F127" i="4"/>
  <c r="E127" i="4"/>
  <c r="J126" i="4"/>
  <c r="I126" i="4"/>
  <c r="F126" i="4"/>
  <c r="E126" i="4"/>
  <c r="H122" i="4"/>
  <c r="D122" i="4"/>
  <c r="E122" i="4" s="1"/>
  <c r="F121" i="4"/>
  <c r="E121" i="4"/>
  <c r="D121" i="4"/>
  <c r="J94" i="4"/>
  <c r="I94" i="4"/>
  <c r="F94" i="4"/>
  <c r="E94" i="4"/>
  <c r="H91" i="4"/>
  <c r="H119" i="4" s="1"/>
  <c r="E91" i="4"/>
  <c r="E119" i="4" s="1"/>
  <c r="D91" i="4"/>
  <c r="C91" i="4"/>
  <c r="C119" i="4" s="1"/>
  <c r="D119" i="4" s="1"/>
  <c r="D90" i="4"/>
  <c r="D117" i="4" s="1"/>
  <c r="C90" i="4"/>
  <c r="C117" i="4" s="1"/>
  <c r="J85" i="4"/>
  <c r="J122" i="4" s="1"/>
  <c r="I85" i="4"/>
  <c r="F85" i="4"/>
  <c r="F122" i="4" s="1"/>
  <c r="E85" i="4"/>
  <c r="H84" i="4"/>
  <c r="H121" i="4" s="1"/>
  <c r="G84" i="4"/>
  <c r="G121" i="4" s="1"/>
  <c r="F84" i="4"/>
  <c r="J84" i="4" s="1"/>
  <c r="J121" i="4" s="1"/>
  <c r="E84" i="4"/>
  <c r="I84" i="4" s="1"/>
  <c r="I121" i="4" s="1"/>
  <c r="H83" i="4"/>
  <c r="G83" i="4"/>
  <c r="F83" i="4"/>
  <c r="J83" i="4" s="1"/>
  <c r="E83" i="4"/>
  <c r="I83" i="4" s="1"/>
  <c r="H43" i="4"/>
  <c r="H46" i="4" s="1"/>
  <c r="E43" i="4"/>
  <c r="E46" i="4" s="1"/>
  <c r="D43" i="4"/>
  <c r="D82" i="4" s="1"/>
  <c r="C43" i="4"/>
  <c r="C46" i="4" s="1"/>
  <c r="C82" i="4" s="1"/>
  <c r="G82" i="4" s="1"/>
  <c r="H41" i="4"/>
  <c r="G41" i="4"/>
  <c r="F41" i="4"/>
  <c r="J41" i="4" s="1"/>
  <c r="E41" i="4"/>
  <c r="I41" i="4" s="1"/>
  <c r="H40" i="4"/>
  <c r="G40" i="4"/>
  <c r="G91" i="4" s="1"/>
  <c r="G119" i="4" s="1"/>
  <c r="F40" i="4"/>
  <c r="F91" i="4" s="1"/>
  <c r="F119" i="4" s="1"/>
  <c r="E40" i="4"/>
  <c r="I40" i="4" s="1"/>
  <c r="I91" i="4" s="1"/>
  <c r="I119" i="4" s="1"/>
  <c r="H39" i="4"/>
  <c r="H90" i="4" s="1"/>
  <c r="H117" i="4" s="1"/>
  <c r="G39" i="4"/>
  <c r="G90" i="4" s="1"/>
  <c r="G117" i="4" s="1"/>
  <c r="F39" i="4"/>
  <c r="F90" i="4" s="1"/>
  <c r="F117" i="4" s="1"/>
  <c r="F118" i="4" s="1"/>
  <c r="E39" i="4"/>
  <c r="I39" i="4" s="1"/>
  <c r="I90" i="4" s="1"/>
  <c r="I117" i="4" s="1"/>
  <c r="H35" i="4"/>
  <c r="H239" i="4" s="1"/>
  <c r="G35" i="4"/>
  <c r="G43" i="4" s="1"/>
  <c r="G46" i="4" s="1"/>
  <c r="F35" i="4"/>
  <c r="F43" i="4" s="1"/>
  <c r="F46" i="4" s="1"/>
  <c r="E35" i="4"/>
  <c r="I35" i="4" s="1"/>
  <c r="I43" i="4" s="1"/>
  <c r="I46" i="4" s="1"/>
  <c r="E82" i="4" l="1"/>
  <c r="I82" i="4" s="1"/>
  <c r="H82" i="4"/>
  <c r="F82" i="4"/>
  <c r="J82" i="4" s="1"/>
  <c r="D193" i="4"/>
  <c r="D118" i="4"/>
  <c r="D242" i="4"/>
  <c r="G193" i="4"/>
  <c r="G118" i="4"/>
  <c r="G242" i="4"/>
  <c r="G203" i="4"/>
  <c r="G202" i="4"/>
  <c r="H194" i="4"/>
  <c r="H242" i="4"/>
  <c r="H193" i="4"/>
  <c r="H118" i="4"/>
  <c r="J225" i="4"/>
  <c r="I225" i="4"/>
  <c r="I118" i="4"/>
  <c r="I193" i="4"/>
  <c r="C193" i="4"/>
  <c r="C118" i="4"/>
  <c r="C242" i="4"/>
  <c r="H198" i="4"/>
  <c r="G207" i="4"/>
  <c r="J35" i="4"/>
  <c r="J43" i="4" s="1"/>
  <c r="J46" i="4" s="1"/>
  <c r="J40" i="4"/>
  <c r="J91" i="4" s="1"/>
  <c r="J119" i="4" s="1"/>
  <c r="D46" i="4"/>
  <c r="E90" i="4"/>
  <c r="E117" i="4" s="1"/>
  <c r="E229" i="4"/>
  <c r="J39" i="4"/>
  <c r="J90" i="4" s="1"/>
  <c r="J117" i="4" s="1"/>
  <c r="J118" i="4" s="1"/>
  <c r="E185" i="4"/>
  <c r="J185" i="4"/>
  <c r="F194" i="4"/>
  <c r="F203" i="4" s="1"/>
  <c r="F198" i="4"/>
  <c r="F207" i="4" s="1"/>
  <c r="C202" i="4"/>
  <c r="I226" i="4"/>
  <c r="I232" i="4"/>
  <c r="G239" i="4"/>
  <c r="E194" i="4"/>
  <c r="E203" i="4" s="1"/>
  <c r="E198" i="4"/>
  <c r="E207" i="4" s="1"/>
  <c r="D202" i="4"/>
  <c r="H203" i="4" l="1"/>
  <c r="H202" i="4"/>
  <c r="J194" i="4"/>
  <c r="J203" i="4" s="1"/>
  <c r="I194" i="4"/>
  <c r="I203" i="4" s="1"/>
  <c r="H207" i="4"/>
  <c r="I198" i="4"/>
  <c r="I207" i="4" s="1"/>
  <c r="J198" i="4"/>
  <c r="J207" i="4" s="1"/>
  <c r="E202" i="4"/>
  <c r="F202" i="4"/>
  <c r="E193" i="4"/>
  <c r="E118" i="4"/>
  <c r="F193" i="4"/>
  <c r="J193" i="4"/>
  <c r="J202" i="4" l="1"/>
  <c r="I202" i="4"/>
</calcChain>
</file>

<file path=xl/sharedStrings.xml><?xml version="1.0" encoding="utf-8"?>
<sst xmlns="http://schemas.openxmlformats.org/spreadsheetml/2006/main" count="300" uniqueCount="226">
  <si>
    <t>Г.Саламатіна</t>
  </si>
  <si>
    <t>Керуючий справами виконавчого комітету</t>
  </si>
  <si>
    <t xml:space="preserve">         (Власне ім'я, ПРІЗВИЩЕ)    </t>
  </si>
  <si>
    <t xml:space="preserve">                    (підпис)</t>
  </si>
  <si>
    <t xml:space="preserve">                  (посада)</t>
  </si>
  <si>
    <t>Катерина МЕЛЬНИКОВА</t>
  </si>
  <si>
    <t xml:space="preserve">Директор </t>
  </si>
  <si>
    <t>х</t>
  </si>
  <si>
    <t>Питома вага сумарного ФОП з нарахуваннями у загальних  видатках підприємства (%),   ((рядок 2000+2010)/рядок 5010))х100</t>
  </si>
  <si>
    <t>Питома вага капітальних видатків у загальних видатках підприємства (%),  (рядок 3100/рядок 5010)х100</t>
  </si>
  <si>
    <t>Питома вага комунальних витрат у загальних видатках підприємства (%),  ((рядок 1120+1410)/рядок 5010))х100</t>
  </si>
  <si>
    <t>Питома вага доходу з місцевого бюджету у загальних доходах підприємства (%),  (рядок 1040/рядок 5000)х100</t>
  </si>
  <si>
    <t>VІІІ. Коефіцієнтний аналіз</t>
  </si>
  <si>
    <t>Вартість основних засобів</t>
  </si>
  <si>
    <t>Кредиторська заборгованість</t>
  </si>
  <si>
    <t>Дебіторська заборгованість</t>
  </si>
  <si>
    <t>Відомості про заборгованість</t>
  </si>
  <si>
    <t xml:space="preserve">інші платежі </t>
  </si>
  <si>
    <t>7071/4</t>
  </si>
  <si>
    <t>інші податки та збори (розшифрувати)- військовий збір</t>
  </si>
  <si>
    <t>7071/3</t>
  </si>
  <si>
    <t>орендна плата</t>
  </si>
  <si>
    <t>7071/2</t>
  </si>
  <si>
    <t>земельний податок</t>
  </si>
  <si>
    <t>7071/1</t>
  </si>
  <si>
    <t>податок на доходи фізичних осіб</t>
  </si>
  <si>
    <t>місцеві податки та збори, в т.ч.:</t>
  </si>
  <si>
    <t>Інші обов’язкові платежі, у т.ч.:</t>
  </si>
  <si>
    <t>внески до фондів соціального страхування</t>
  </si>
  <si>
    <t>Внески до державних цільових фондів, у т.ч.:</t>
  </si>
  <si>
    <t>неустойки (штрафи, пені)</t>
  </si>
  <si>
    <t>до державних цільових фондів</t>
  </si>
  <si>
    <t>до бюджету</t>
  </si>
  <si>
    <t>погашення реструктуризованих та відстрочених сум, що підлягають сплаті у поточному році:</t>
  </si>
  <si>
    <t>Погашення податкової заборгованості, у т.ч.:</t>
  </si>
  <si>
    <t xml:space="preserve">Інші податки </t>
  </si>
  <si>
    <t>ресурсні платежі</t>
  </si>
  <si>
    <t>рентні платежі</t>
  </si>
  <si>
    <t>ПДВ, що підлягає відшкодуванню з бюджету за підсумками звітного періоду</t>
  </si>
  <si>
    <t>ПДВ, що підлягає сплаті до бюджету за підсумками звітного періоду</t>
  </si>
  <si>
    <t>податок на прибуток</t>
  </si>
  <si>
    <t>Сплата поточних податків та обов’язкових платежів до бюджету, у т.ч.:</t>
  </si>
  <si>
    <t>Сплата податків, зборів та інших обов’язкових платежів</t>
  </si>
  <si>
    <t>Заборгованість перед працівниками за заробітною платою</t>
  </si>
  <si>
    <t>робочі основного фонду</t>
  </si>
  <si>
    <t>загальновиробничий персонал</t>
  </si>
  <si>
    <t>7022/4</t>
  </si>
  <si>
    <t>технічні службовці</t>
  </si>
  <si>
    <t>7022/3</t>
  </si>
  <si>
    <t xml:space="preserve">фахівці </t>
  </si>
  <si>
    <t>7022/2</t>
  </si>
  <si>
    <t>професіонали</t>
  </si>
  <si>
    <t>7022/1</t>
  </si>
  <si>
    <t>керівники</t>
  </si>
  <si>
    <t>адміністративно-управлінський персонал, в т.ч.:</t>
  </si>
  <si>
    <t>керівник підприємства за контрактом</t>
  </si>
  <si>
    <t xml:space="preserve">Середньомісячні витрати на оплату праці
одного працівника (грн), усього, у тому числі:
</t>
  </si>
  <si>
    <t>7012/4</t>
  </si>
  <si>
    <t>7012/3</t>
  </si>
  <si>
    <t>7012/2</t>
  </si>
  <si>
    <t>7012/1</t>
  </si>
  <si>
    <t>Витрати на оплату праці (грн.), усього, в тому числі:</t>
  </si>
  <si>
    <t>7002/4</t>
  </si>
  <si>
    <t>7002/3</t>
  </si>
  <si>
    <t>7002/2</t>
  </si>
  <si>
    <t>7002/1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</si>
  <si>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</si>
  <si>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Дані про персонал та витрати на оплату праці</t>
  </si>
  <si>
    <t>VІІ. Додаткова інформація</t>
  </si>
  <si>
    <t>Залишок нерозподіленого прибутку (непокритого збитку) на кінець звітного періоду</t>
  </si>
  <si>
    <t>Інші цілі (розшифрувати)</t>
  </si>
  <si>
    <t>Інші фонди (розшифрувати)</t>
  </si>
  <si>
    <t>Резервний фонд</t>
  </si>
  <si>
    <t>у тому числі за основними видами діяльності згідно з КВЕД</t>
  </si>
  <si>
    <t>Розвиток виробництва</t>
  </si>
  <si>
    <t>Залишок нерозподіленого прибутку (непокритого збитку) на початок звітного періоду</t>
  </si>
  <si>
    <t>Відрахування частини прибутку (доходу) до бюджету</t>
  </si>
  <si>
    <t>VІ. Розподіл чистого прибутку</t>
  </si>
  <si>
    <t>збиток</t>
  </si>
  <si>
    <t>прибуток</t>
  </si>
  <si>
    <t xml:space="preserve">Чистий фінансовий результат,
у тому числі:
</t>
  </si>
  <si>
    <t>Податок на прибуток</t>
  </si>
  <si>
    <t>Фінансовий результат від звичайної діяльності до оподаткування</t>
  </si>
  <si>
    <t>Фінансовий результат від операційної діяльності</t>
  </si>
  <si>
    <t>Валовий прибуток (збиток)</t>
  </si>
  <si>
    <t>Усього витрат (сума рядків 1100, 1300, 1500, 1600, 1700, 1800, 3100, 4020)</t>
  </si>
  <si>
    <t>Усього доходів (сума рядків 1020, 1030, 1040, 1050, 3000, 4000)</t>
  </si>
  <si>
    <t>V. Фінансовий результат діяльності</t>
  </si>
  <si>
    <t>Інші витрати (розшифрувати)</t>
  </si>
  <si>
    <t>депозити</t>
  </si>
  <si>
    <t>позики</t>
  </si>
  <si>
    <t xml:space="preserve">кредити </t>
  </si>
  <si>
    <t>Витрати від фінансової діяльності за зобов’язаннями, у т. ч.:</t>
  </si>
  <si>
    <t>Інші надходження (розшифрувати)</t>
  </si>
  <si>
    <t>Доходи від фінансової діяльності за зобов’язаннями, у т. ч.:</t>
  </si>
  <si>
    <t>ІV. Фінансова діяльність</t>
  </si>
  <si>
    <t>у т.ч. за рахунок місцевого бюджету</t>
  </si>
  <si>
    <t>капітальний ремонт</t>
  </si>
  <si>
    <t>модернізація, модифікація (добудова, дообладнання, реконструкція) основних засобів</t>
  </si>
  <si>
    <t>придбання (створення) нематеріальних активів</t>
  </si>
  <si>
    <t>придбання (виготовлення) інших необоротних матеріальних активів</t>
  </si>
  <si>
    <t>придбання (виготовлення) основних засобів</t>
  </si>
  <si>
    <t>капітальне будівництво</t>
  </si>
  <si>
    <t>Капітальні інвестиції, усього, у тому числі:</t>
  </si>
  <si>
    <t>дохід з інших джерел по капітальних видатках</t>
  </si>
  <si>
    <t>доходи з місцевого бюджету цільового фінансування по капітальних видатках</t>
  </si>
  <si>
    <t>Доходи від інвестиційної діяльності, у т.ч.:</t>
  </si>
  <si>
    <t>ІІІ. Інвестиційна діяльність</t>
  </si>
  <si>
    <t>РАЗОМ (сума рядків 2000,2010,2020,2030,2040,2050)</t>
  </si>
  <si>
    <t>Інші операційні витрати</t>
  </si>
  <si>
    <t>Амортизація</t>
  </si>
  <si>
    <t>Витрати на комунальні послуги та енергоносії</t>
  </si>
  <si>
    <t>Матеріальні затрати</t>
  </si>
  <si>
    <t>Відрахування на соціальні заходи</t>
  </si>
  <si>
    <t>Витрати на оплату праці</t>
  </si>
  <si>
    <t>ІІ. Елементи операційних витрат</t>
  </si>
  <si>
    <t>Інші фінансові витрати, усього, у тому числі (розшифрувати):</t>
  </si>
  <si>
    <t>Інші операційні витрати, усього, у тому числі (розшифрувати):</t>
  </si>
  <si>
    <t>…</t>
  </si>
  <si>
    <t>Інші витрати на збут, в т.ч.:</t>
  </si>
  <si>
    <t>Витрати на збут, в т.ч.:</t>
  </si>
  <si>
    <t>1461…</t>
  </si>
  <si>
    <t>Інші витрати від операційної діяльності, в т.ч.:</t>
  </si>
  <si>
    <t>1441…</t>
  </si>
  <si>
    <t>Інші адміністративні витрати, в т.ч.:</t>
  </si>
  <si>
    <t>Витрати на підвищення кваліфікації та перепідготовку кадрів</t>
  </si>
  <si>
    <t>Витрати на охорону праці та навчання працівників</t>
  </si>
  <si>
    <t>Витрати на паливо-мастильні матеріали</t>
  </si>
  <si>
    <t>Витрати на ремонт та запасні частини до транспортних засобів</t>
  </si>
  <si>
    <t>Організаційно-технічні послуги</t>
  </si>
  <si>
    <t>Юридичні та нотариальні послуги</t>
  </si>
  <si>
    <t>Консультаційні та інформаційні послуги</t>
  </si>
  <si>
    <t>Витрати на аудіторські послуги</t>
  </si>
  <si>
    <t>Витрати на страхові та рєестраційні послуги</t>
  </si>
  <si>
    <t>Витрати на культурно-масові заходи</t>
  </si>
  <si>
    <t>витрати на обслуговування орг. техніки</t>
  </si>
  <si>
    <t>витрати на зв'язок та інтернет</t>
  </si>
  <si>
    <t>витрати на службові відрядження</t>
  </si>
  <si>
    <t>витрати на придбання та супровід програмного забезпечення</t>
  </si>
  <si>
    <t>витрати на канцтовари, офісне приладдя та устаткування</t>
  </si>
  <si>
    <t>Витрати на товари, заходи, в т.ч.:</t>
  </si>
  <si>
    <t>Адміністративні витрати, в т.ч.:</t>
  </si>
  <si>
    <t>1211…</t>
  </si>
  <si>
    <t>Інші витрати, в т.ч.: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</si>
  <si>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</si>
  <si>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Витрати на відрядження</t>
  </si>
  <si>
    <t>Оплата послуг (крім комунальних)</t>
  </si>
  <si>
    <t>витрати за вивіз ТПВ, нечистот</t>
  </si>
  <si>
    <t>витрати на теплопостачання</t>
  </si>
  <si>
    <t>витрати на тверде паливо</t>
  </si>
  <si>
    <t>витрати на природний газ</t>
  </si>
  <si>
    <t>витрати на водопостачання та водовідведення</t>
  </si>
  <si>
    <t>витрати на електроенергію</t>
  </si>
  <si>
    <t>Витрати на комунальні послуги та енергоносії, в т.ч.:</t>
  </si>
  <si>
    <t>витрати на паливо-мастильні матеріали</t>
  </si>
  <si>
    <t>витрати на придбання спец.одягу та ЗІЗ</t>
  </si>
  <si>
    <t>господарчі товари та інвентар</t>
  </si>
  <si>
    <t xml:space="preserve">запасні частини </t>
  </si>
  <si>
    <t>обладнання та устаткування</t>
  </si>
  <si>
    <t xml:space="preserve">витрати на сировину і основні матеріали </t>
  </si>
  <si>
    <t>Витрати на матеріали та сировину, в т.ч.:</t>
  </si>
  <si>
    <t>Собівартість реалізованої продукції (товарів, робіт, послуг), у тому числі:</t>
  </si>
  <si>
    <t>І.ІІ. Видатки</t>
  </si>
  <si>
    <t xml:space="preserve">інші доходи </t>
  </si>
  <si>
    <t>благодійні внески від громадян та організацій тощо</t>
  </si>
  <si>
    <t>дохід від одержаних грантів та субсідій</t>
  </si>
  <si>
    <t>надходження коштів як компенсація орендарем комунальних послуг</t>
  </si>
  <si>
    <t>дохід від реалізації майна</t>
  </si>
  <si>
    <t>дохід від оренди активів</t>
  </si>
  <si>
    <t>Інші доходи від операційної діяльності, в т.ч.:</t>
  </si>
  <si>
    <t>1043/2</t>
  </si>
  <si>
    <t>доставка померлих одиноких громадян</t>
  </si>
  <si>
    <t>1043/1</t>
  </si>
  <si>
    <t>поховання померлих одиноких громадян</t>
  </si>
  <si>
    <t>за Комплексною Програмою соціального захисту населення Боярської міської ради на 2025  роки, в т.ч.:</t>
  </si>
  <si>
    <t>1042/2</t>
  </si>
  <si>
    <t>1042/1</t>
  </si>
  <si>
    <t>на проведення заходів з комплексного благоустрою населених пунктів</t>
  </si>
  <si>
    <t xml:space="preserve">за програмою Розвитку благоустрою населених пунктів Боярської міської ради на Про затвердження Програми фінансової підтримки Комунального підприємства "Боярська муніципальна енергосервісна компанія" Боярської міської ради  2025 рік, в т.ч.:
</t>
  </si>
  <si>
    <t>1041/6</t>
  </si>
  <si>
    <t>подолання наслідків стихії, надзвичайних ситуацій та аварій</t>
  </si>
  <si>
    <t>1041/5</t>
  </si>
  <si>
    <t>придбання матеріалів, запасних частин, оплата робіт, послуг для стабільної роботи підприємств та підготовки їх до роботи в осінньо-зимовий період, тощо</t>
  </si>
  <si>
    <t>1041/4</t>
  </si>
  <si>
    <t>оплата податків та зборів, за спожиті енергоносії, тощо</t>
  </si>
  <si>
    <t>1041/3</t>
  </si>
  <si>
    <t>виконання зобов’язань по виплаті заробітної плати</t>
  </si>
  <si>
    <t>1041/2</t>
  </si>
  <si>
    <t>на покращення якості послуг</t>
  </si>
  <si>
    <t>1041/1</t>
  </si>
  <si>
    <t>на зміцнення матеріально-технічної бази підприємства</t>
  </si>
  <si>
    <t xml:space="preserve">за програмою Боярської міської ради за 2025 р, в т.ч.:
</t>
  </si>
  <si>
    <t>Дохід з місцевого бюджету за цільовими програмами, в т.ч.:</t>
  </si>
  <si>
    <t>Дохід з державного (обласного) бюджету за цільовими програмами, в т.ч.:</t>
  </si>
  <si>
    <t>надання інших послуг (послуги автотранспорту, виконання інших робіт)</t>
  </si>
  <si>
    <t>послуги з водовідведення</t>
  </si>
  <si>
    <t>послуги з водопостачання</t>
  </si>
  <si>
    <t>надання ритуальних послуг</t>
  </si>
  <si>
    <t>управління багатоквартирними будинками</t>
  </si>
  <si>
    <t>вивезення твердих побутових відходів</t>
  </si>
  <si>
    <t>Чистий дохід (виручка) від реалізації продукції (товарів, робіт, послуг) без ПДВ, в т.ч.:</t>
  </si>
  <si>
    <t>Податок на додану вартість</t>
  </si>
  <si>
    <t>Ддохід (виручка) від реалізації продукції (товарів, робіт, послуг), в т.ч.:</t>
  </si>
  <si>
    <t>Залишок коштів на кінець періоду</t>
  </si>
  <si>
    <t>Залишок коштів на початок періоду</t>
  </si>
  <si>
    <t>І.І.Доходи</t>
  </si>
  <si>
    <t>І. Формування фінансових результатів</t>
  </si>
  <si>
    <t>2 </t>
  </si>
  <si>
    <t>1 </t>
  </si>
  <si>
    <t>відхилення, %  (ст.8/ст.7)х100</t>
  </si>
  <si>
    <t>відхилення, +/-            (ст.8 - ст.7)</t>
  </si>
  <si>
    <t>факт</t>
  </si>
  <si>
    <t>план</t>
  </si>
  <si>
    <t>відхилення, %  (ст.4/ст.3)х100</t>
  </si>
  <si>
    <t>відхилення, +/-            (ст.4 - ст.3)</t>
  </si>
  <si>
    <t xml:space="preserve">план </t>
  </si>
  <si>
    <t>Звітний період наростаючим підсумком з початку 2025 року</t>
  </si>
  <si>
    <t>Звітний період (2025 року)</t>
  </si>
  <si>
    <t>Код рядка</t>
  </si>
  <si>
    <t>Показники </t>
  </si>
  <si>
    <t>грн.</t>
  </si>
  <si>
    <t>2025 рік</t>
  </si>
  <si>
    <t>(назва підприємства)</t>
  </si>
  <si>
    <t>Комунальне підприємство "Боярська муніципальна енергосервісна компанія" Боярської міської ради</t>
  </si>
  <si>
    <t>ЗВІТ ПРО ВИКОНАННЯ ФІНАНСОВОГО ПЛАНУ</t>
  </si>
  <si>
    <t>Додаток 2.9.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</si>
</sst>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8" fillId="0" borderId="3" xfId="0" applyFont="1" applyBorder="1"/>
    <xf numFmtId="10" fontId="8" fillId="0" borderId="3" xfId="0" applyNumberFormat="1" applyFont="1" applyBorder="1"/>
    <xf numFmtId="3" fontId="8" fillId="0" borderId="3" xfId="0" applyNumberFormat="1" applyFont="1" applyBorder="1"/>
    <xf numFmtId="0" fontId="9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8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5" fillId="0" borderId="3" xfId="0" applyFont="1" applyBorder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wrapText="1"/>
    </xf>
    <xf numFmtId="2" fontId="12" fillId="2" borderId="3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7" fillId="0" borderId="3" xfId="0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13" fillId="0" borderId="3" xfId="0" quotePrefix="1" applyFont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 indent="1"/>
    </xf>
    <xf numFmtId="0" fontId="10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3" xfId="0" quotePrefix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wrapText="1"/>
    </xf>
    <xf numFmtId="0" fontId="20" fillId="2" borderId="3" xfId="0" quotePrefix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3" xfId="1" applyFont="1" applyBorder="1" applyAlignment="1">
      <alignment horizont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4" fillId="5" borderId="0" xfId="1" applyFont="1" applyFill="1" applyAlignment="1">
      <alignment horizontal="center"/>
    </xf>
    <xf numFmtId="0" fontId="22" fillId="5" borderId="0" xfId="1" applyFont="1" applyFill="1" applyAlignment="1">
      <alignment horizontal="center"/>
    </xf>
    <xf numFmtId="0" fontId="22" fillId="5" borderId="2" xfId="1" applyFont="1" applyFill="1" applyBorder="1" applyAlignment="1">
      <alignment horizontal="center"/>
    </xf>
    <xf numFmtId="0" fontId="22" fillId="5" borderId="0" xfId="1" applyFont="1" applyFill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23" fillId="0" borderId="0" xfId="1" applyFont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5" borderId="0" xfId="1" applyFont="1" applyFill="1" applyAlignment="1">
      <alignment horizont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</cellXfs>
  <cellStyles count="2">
    <cellStyle name="Звичайний 2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2;%20&#1087;&#1072;&#1087;&#1082;&#1072;\&#1041;&#1091;&#1093;\1&#1047;&#1074;&#1110;&#1090;%20&#1050;&#1055;%20&#1041;&#1052;&#1045;&#1057;&#1050;%20&#1085;&#1072;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ін план"/>
      <sheetName val="кап інвестиції"/>
      <sheetName val="кап будівництво"/>
      <sheetName val="залучені кошти"/>
      <sheetName val="майно"/>
      <sheetName val="транспорт"/>
      <sheetName val="бізнес"/>
      <sheetName val="структура операц витрат за КВЕД"/>
      <sheetName val="ЗВІТ!"/>
    </sheetNames>
    <sheetDataSet>
      <sheetData sheetId="0">
        <row r="200">
          <cell r="E200">
            <v>3</v>
          </cell>
          <cell r="I200">
            <v>3</v>
          </cell>
        </row>
        <row r="201">
          <cell r="E201">
            <v>1</v>
          </cell>
          <cell r="I201">
            <v>1</v>
          </cell>
        </row>
        <row r="210">
          <cell r="E210">
            <v>432000</v>
          </cell>
        </row>
        <row r="214">
          <cell r="E214">
            <v>114756</v>
          </cell>
        </row>
        <row r="219">
          <cell r="E219">
            <v>432000</v>
          </cell>
        </row>
        <row r="223">
          <cell r="E223">
            <v>114756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abSelected="1" workbookViewId="0">
      <selection activeCell="H153" sqref="H153"/>
    </sheetView>
  </sheetViews>
  <sheetFormatPr defaultRowHeight="15" x14ac:dyDescent="0.25"/>
  <cols>
    <col min="1" max="1" width="39" customWidth="1"/>
    <col min="2" max="2" width="10.42578125" customWidth="1"/>
    <col min="3" max="4" width="11.42578125" customWidth="1"/>
    <col min="5" max="5" width="12.42578125" customWidth="1"/>
    <col min="6" max="6" width="13" customWidth="1"/>
    <col min="7" max="8" width="10.140625" bestFit="1" customWidth="1"/>
    <col min="9" max="9" width="10.85546875" customWidth="1"/>
    <col min="10" max="10" width="13" customWidth="1"/>
    <col min="11" max="11" width="19.140625" customWidth="1"/>
  </cols>
  <sheetData>
    <row r="1" spans="1:10" x14ac:dyDescent="0.25">
      <c r="I1" s="1" t="s">
        <v>225</v>
      </c>
    </row>
    <row r="2" spans="1:10" ht="8.25" customHeight="1" x14ac:dyDescent="0.25"/>
    <row r="3" spans="1:10" hidden="1" x14ac:dyDescent="0.25"/>
    <row r="4" spans="1:10" hidden="1" x14ac:dyDescent="0.25"/>
    <row r="5" spans="1:10" hidden="1" x14ac:dyDescent="0.25"/>
    <row r="6" spans="1:10" x14ac:dyDescent="0.25">
      <c r="A6" s="96" t="s">
        <v>224</v>
      </c>
      <c r="B6" s="96"/>
      <c r="C6" s="96"/>
      <c r="D6" s="96"/>
      <c r="E6" s="96"/>
      <c r="F6" s="96"/>
      <c r="G6" s="96"/>
      <c r="H6" s="96"/>
      <c r="I6" s="96"/>
      <c r="J6" s="96"/>
    </row>
    <row r="7" spans="1:10" ht="21.6" customHeight="1" x14ac:dyDescent="0.25">
      <c r="A7" s="97" t="s">
        <v>223</v>
      </c>
      <c r="B7" s="97"/>
      <c r="C7" s="97"/>
      <c r="D7" s="97"/>
      <c r="E7" s="97"/>
      <c r="F7" s="97"/>
      <c r="G7" s="97"/>
      <c r="H7" s="97"/>
      <c r="I7" s="97"/>
      <c r="J7" s="97"/>
    </row>
    <row r="8" spans="1:10" ht="16.350000000000001" customHeight="1" x14ac:dyDescent="0.25">
      <c r="A8" s="98" t="s">
        <v>222</v>
      </c>
      <c r="B8" s="98"/>
      <c r="C8" s="98"/>
      <c r="D8" s="98"/>
      <c r="E8" s="98"/>
      <c r="F8" s="98"/>
      <c r="G8" s="98"/>
      <c r="H8" s="98"/>
      <c r="I8" s="98"/>
      <c r="J8" s="98"/>
    </row>
    <row r="9" spans="1:10" ht="1.7" customHeight="1" x14ac:dyDescent="0.25">
      <c r="A9" s="98"/>
      <c r="B9" s="98"/>
      <c r="C9" s="98"/>
      <c r="D9" s="98"/>
      <c r="E9" s="98"/>
      <c r="F9" s="98"/>
      <c r="G9" s="98"/>
      <c r="H9" s="98"/>
      <c r="I9" s="98"/>
      <c r="J9" s="98"/>
    </row>
    <row r="10" spans="1:10" ht="17.45" customHeight="1" x14ac:dyDescent="0.25">
      <c r="A10" s="82"/>
      <c r="B10" s="80"/>
      <c r="C10" s="81"/>
      <c r="D10" s="99" t="s">
        <v>221</v>
      </c>
      <c r="E10" s="99"/>
      <c r="F10" s="80"/>
      <c r="G10" s="78"/>
      <c r="H10" s="78"/>
      <c r="I10" s="79"/>
      <c r="J10" s="78" t="s">
        <v>220</v>
      </c>
    </row>
    <row r="11" spans="1:10" ht="49.35" customHeight="1" x14ac:dyDescent="0.25">
      <c r="A11" s="100" t="s">
        <v>219</v>
      </c>
      <c r="B11" s="100" t="s">
        <v>218</v>
      </c>
      <c r="C11" s="101" t="s">
        <v>217</v>
      </c>
      <c r="D11" s="102"/>
      <c r="E11" s="102"/>
      <c r="F11" s="103"/>
      <c r="G11" s="104" t="s">
        <v>216</v>
      </c>
      <c r="H11" s="104"/>
      <c r="I11" s="104"/>
      <c r="J11" s="104"/>
    </row>
    <row r="12" spans="1:10" ht="38.25" x14ac:dyDescent="0.25">
      <c r="A12" s="100"/>
      <c r="B12" s="100"/>
      <c r="C12" s="77" t="s">
        <v>215</v>
      </c>
      <c r="D12" s="77" t="s">
        <v>211</v>
      </c>
      <c r="E12" s="76" t="s">
        <v>214</v>
      </c>
      <c r="F12" s="75" t="s">
        <v>213</v>
      </c>
      <c r="G12" s="77" t="s">
        <v>212</v>
      </c>
      <c r="H12" s="77" t="s">
        <v>211</v>
      </c>
      <c r="I12" s="76" t="s">
        <v>210</v>
      </c>
      <c r="J12" s="75" t="s">
        <v>209</v>
      </c>
    </row>
    <row r="13" spans="1:10" x14ac:dyDescent="0.25">
      <c r="A13" s="77" t="s">
        <v>208</v>
      </c>
      <c r="B13" s="77" t="s">
        <v>207</v>
      </c>
      <c r="C13" s="77">
        <v>3</v>
      </c>
      <c r="D13" s="77">
        <v>4</v>
      </c>
      <c r="E13" s="77">
        <v>5</v>
      </c>
      <c r="F13" s="76">
        <v>6</v>
      </c>
      <c r="G13" s="75">
        <v>7</v>
      </c>
      <c r="H13" s="74">
        <v>8</v>
      </c>
      <c r="I13" s="74">
        <v>9</v>
      </c>
      <c r="J13" s="74">
        <v>10</v>
      </c>
    </row>
    <row r="14" spans="1:10" x14ac:dyDescent="0.25">
      <c r="A14" s="89" t="s">
        <v>206</v>
      </c>
      <c r="B14" s="90"/>
      <c r="C14" s="90"/>
      <c r="D14" s="90"/>
      <c r="E14" s="90"/>
      <c r="F14" s="90"/>
      <c r="G14" s="90"/>
      <c r="H14" s="90"/>
      <c r="I14" s="90"/>
      <c r="J14" s="91"/>
    </row>
    <row r="15" spans="1:10" x14ac:dyDescent="0.25">
      <c r="A15" s="92" t="s">
        <v>205</v>
      </c>
      <c r="B15" s="92"/>
      <c r="C15" s="92"/>
      <c r="D15" s="92"/>
      <c r="E15" s="92"/>
      <c r="F15" s="92"/>
      <c r="G15" s="92"/>
      <c r="H15" s="92"/>
      <c r="I15" s="92"/>
      <c r="J15" s="92"/>
    </row>
    <row r="16" spans="1:10" x14ac:dyDescent="0.25">
      <c r="A16" s="73" t="s">
        <v>204</v>
      </c>
      <c r="B16" s="72">
        <v>100</v>
      </c>
      <c r="C16" s="71"/>
      <c r="D16" s="71"/>
      <c r="E16" s="71"/>
      <c r="F16" s="71"/>
      <c r="G16" s="71"/>
      <c r="H16" s="71"/>
      <c r="I16" s="71"/>
      <c r="J16" s="71"/>
    </row>
    <row r="17" spans="1:10" x14ac:dyDescent="0.25">
      <c r="A17" s="73" t="s">
        <v>203</v>
      </c>
      <c r="B17" s="72">
        <v>200</v>
      </c>
      <c r="C17" s="71"/>
      <c r="D17" s="71"/>
      <c r="E17" s="71"/>
      <c r="F17" s="71"/>
      <c r="G17" s="71"/>
      <c r="H17" s="71"/>
      <c r="I17" s="71"/>
      <c r="J17" s="71"/>
    </row>
    <row r="18" spans="1:10" ht="24" x14ac:dyDescent="0.25">
      <c r="A18" s="20" t="s">
        <v>202</v>
      </c>
      <c r="B18" s="70">
        <v>1000</v>
      </c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7" t="s">
        <v>199</v>
      </c>
      <c r="B19" s="60">
        <v>1001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 s="37" t="s">
        <v>198</v>
      </c>
      <c r="B20" s="60">
        <v>1002</v>
      </c>
      <c r="C20" s="15"/>
      <c r="D20" s="15"/>
      <c r="E20" s="15"/>
      <c r="F20" s="15"/>
      <c r="G20" s="15"/>
      <c r="H20" s="15"/>
      <c r="I20" s="15"/>
      <c r="J20" s="15"/>
    </row>
    <row r="21" spans="1:10" x14ac:dyDescent="0.25">
      <c r="A21" s="37" t="s">
        <v>197</v>
      </c>
      <c r="B21" s="60">
        <v>1003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37" t="s">
        <v>196</v>
      </c>
      <c r="B22" s="60">
        <v>1004</v>
      </c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37" t="s">
        <v>195</v>
      </c>
      <c r="B23" s="60">
        <v>1005</v>
      </c>
      <c r="C23" s="15"/>
      <c r="D23" s="15"/>
      <c r="E23" s="15"/>
      <c r="F23" s="15"/>
      <c r="G23" s="15"/>
      <c r="H23" s="15"/>
      <c r="I23" s="15"/>
      <c r="J23" s="15"/>
    </row>
    <row r="24" spans="1:10" ht="24" x14ac:dyDescent="0.25">
      <c r="A24" s="37" t="s">
        <v>194</v>
      </c>
      <c r="B24" s="60">
        <v>1006</v>
      </c>
      <c r="C24" s="15"/>
      <c r="D24" s="15"/>
      <c r="E24" s="15"/>
      <c r="F24" s="15"/>
      <c r="G24" s="15"/>
      <c r="H24" s="15"/>
      <c r="I24" s="15"/>
      <c r="J24" s="15"/>
    </row>
    <row r="25" spans="1:10" x14ac:dyDescent="0.25">
      <c r="A25" s="69" t="s">
        <v>201</v>
      </c>
      <c r="B25" s="68">
        <v>1010</v>
      </c>
      <c r="C25" s="15"/>
      <c r="D25" s="15"/>
      <c r="E25" s="15"/>
      <c r="F25" s="15"/>
      <c r="G25" s="15"/>
      <c r="H25" s="15"/>
      <c r="I25" s="15"/>
      <c r="J25" s="15"/>
    </row>
    <row r="26" spans="1:10" ht="36" x14ac:dyDescent="0.25">
      <c r="A26" s="20" t="s">
        <v>200</v>
      </c>
      <c r="B26" s="66">
        <v>1020</v>
      </c>
      <c r="C26" s="15"/>
      <c r="D26" s="15"/>
      <c r="E26" s="15"/>
      <c r="F26" s="15"/>
      <c r="G26" s="15"/>
      <c r="H26" s="15"/>
      <c r="I26" s="15"/>
      <c r="J26" s="15"/>
    </row>
    <row r="27" spans="1:10" x14ac:dyDescent="0.25">
      <c r="A27" s="37" t="s">
        <v>199</v>
      </c>
      <c r="B27" s="60">
        <v>1021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5">
      <c r="A28" s="37" t="s">
        <v>198</v>
      </c>
      <c r="B28" s="60">
        <v>1022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s="37" t="s">
        <v>197</v>
      </c>
      <c r="B29" s="60">
        <v>1023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37" t="s">
        <v>196</v>
      </c>
      <c r="B30" s="60">
        <v>1024</v>
      </c>
      <c r="C30" s="15"/>
      <c r="D30" s="15"/>
      <c r="E30" s="15"/>
      <c r="F30" s="15"/>
      <c r="G30" s="15"/>
      <c r="H30" s="15"/>
      <c r="I30" s="15"/>
      <c r="J30" s="15"/>
    </row>
    <row r="31" spans="1:10" x14ac:dyDescent="0.25">
      <c r="A31" s="37" t="s">
        <v>195</v>
      </c>
      <c r="B31" s="60">
        <v>1025</v>
      </c>
      <c r="C31" s="15"/>
      <c r="D31" s="15"/>
      <c r="E31" s="15"/>
      <c r="F31" s="15"/>
      <c r="G31" s="15"/>
      <c r="H31" s="15"/>
      <c r="I31" s="15"/>
      <c r="J31" s="15"/>
    </row>
    <row r="32" spans="1:10" ht="24" x14ac:dyDescent="0.25">
      <c r="A32" s="37" t="s">
        <v>194</v>
      </c>
      <c r="B32" s="60">
        <v>1026</v>
      </c>
      <c r="C32" s="15"/>
      <c r="D32" s="15"/>
      <c r="E32" s="15"/>
      <c r="F32" s="15"/>
      <c r="G32" s="15"/>
      <c r="H32" s="15"/>
      <c r="I32" s="15"/>
      <c r="J32" s="15"/>
    </row>
    <row r="33" spans="1:10" ht="24" x14ac:dyDescent="0.25">
      <c r="A33" s="44" t="s">
        <v>193</v>
      </c>
      <c r="B33" s="66">
        <v>1030</v>
      </c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67" t="s">
        <v>118</v>
      </c>
      <c r="B34" s="65">
        <v>1031</v>
      </c>
      <c r="C34" s="15"/>
      <c r="D34" s="15"/>
      <c r="E34" s="15"/>
      <c r="F34" s="15"/>
      <c r="G34" s="15"/>
      <c r="H34" s="15"/>
      <c r="I34" s="15"/>
      <c r="J34" s="15"/>
    </row>
    <row r="35" spans="1:10" ht="24" x14ac:dyDescent="0.25">
      <c r="A35" s="44" t="s">
        <v>192</v>
      </c>
      <c r="B35" s="66">
        <v>1040</v>
      </c>
      <c r="C35" s="54">
        <v>807040</v>
      </c>
      <c r="D35" s="25">
        <v>659359</v>
      </c>
      <c r="E35" s="54">
        <f>D35-C35</f>
        <v>-147681</v>
      </c>
      <c r="F35" s="10">
        <f>(D35/C35)*100%</f>
        <v>0.81700907018239488</v>
      </c>
      <c r="G35" s="54">
        <f>C35</f>
        <v>807040</v>
      </c>
      <c r="H35" s="25">
        <f>D35</f>
        <v>659359</v>
      </c>
      <c r="I35" s="54">
        <f>E35</f>
        <v>-147681</v>
      </c>
      <c r="J35" s="10">
        <f>F35</f>
        <v>0.81700907018239488</v>
      </c>
    </row>
    <row r="36" spans="1:10" ht="36" x14ac:dyDescent="0.25">
      <c r="A36" s="37" t="s">
        <v>191</v>
      </c>
      <c r="B36" s="60">
        <v>1041</v>
      </c>
      <c r="C36" s="25"/>
      <c r="D36" s="25"/>
      <c r="E36" s="25"/>
      <c r="F36" s="25"/>
      <c r="G36" s="25"/>
      <c r="H36" s="25"/>
      <c r="I36" s="25"/>
      <c r="J36" s="25"/>
    </row>
    <row r="37" spans="1:10" ht="24" x14ac:dyDescent="0.25">
      <c r="A37" s="35" t="s">
        <v>190</v>
      </c>
      <c r="B37" s="64" t="s">
        <v>189</v>
      </c>
      <c r="C37" s="54"/>
      <c r="D37" s="25"/>
      <c r="E37" s="25"/>
      <c r="F37" s="25"/>
      <c r="G37" s="25"/>
      <c r="H37" s="25"/>
      <c r="I37" s="25"/>
      <c r="J37" s="25"/>
    </row>
    <row r="38" spans="1:10" x14ac:dyDescent="0.25">
      <c r="A38" s="35" t="s">
        <v>188</v>
      </c>
      <c r="B38" s="64" t="s">
        <v>187</v>
      </c>
      <c r="C38" s="54"/>
      <c r="D38" s="25"/>
      <c r="E38" s="25"/>
      <c r="F38" s="25"/>
      <c r="G38" s="25"/>
      <c r="H38" s="25"/>
      <c r="I38" s="25"/>
      <c r="J38" s="25"/>
    </row>
    <row r="39" spans="1:10" ht="24" x14ac:dyDescent="0.25">
      <c r="A39" s="35" t="s">
        <v>186</v>
      </c>
      <c r="B39" s="64" t="s">
        <v>185</v>
      </c>
      <c r="C39" s="54">
        <v>546756</v>
      </c>
      <c r="D39" s="54">
        <v>535775</v>
      </c>
      <c r="E39" s="54">
        <f>D39-C39</f>
        <v>-10981</v>
      </c>
      <c r="F39" s="10">
        <f>(D39/C39)*100%</f>
        <v>0.97991608688336296</v>
      </c>
      <c r="G39" s="54">
        <f t="shared" ref="G39:J41" si="0">C39</f>
        <v>546756</v>
      </c>
      <c r="H39" s="54">
        <f t="shared" si="0"/>
        <v>535775</v>
      </c>
      <c r="I39" s="54">
        <f t="shared" si="0"/>
        <v>-10981</v>
      </c>
      <c r="J39" s="10">
        <f t="shared" si="0"/>
        <v>0.97991608688336296</v>
      </c>
    </row>
    <row r="40" spans="1:10" ht="24" x14ac:dyDescent="0.25">
      <c r="A40" s="35" t="s">
        <v>184</v>
      </c>
      <c r="B40" s="64" t="s">
        <v>183</v>
      </c>
      <c r="C40" s="54">
        <v>120284</v>
      </c>
      <c r="D40" s="54">
        <v>120284</v>
      </c>
      <c r="E40" s="54">
        <f>D40-C40</f>
        <v>0</v>
      </c>
      <c r="F40" s="10">
        <f>(D40/C40)*100%</f>
        <v>1</v>
      </c>
      <c r="G40" s="54">
        <f t="shared" si="0"/>
        <v>120284</v>
      </c>
      <c r="H40" s="54">
        <f t="shared" si="0"/>
        <v>120284</v>
      </c>
      <c r="I40" s="54">
        <f t="shared" si="0"/>
        <v>0</v>
      </c>
      <c r="J40" s="10">
        <f t="shared" si="0"/>
        <v>1</v>
      </c>
    </row>
    <row r="41" spans="1:10" ht="48" x14ac:dyDescent="0.25">
      <c r="A41" s="35" t="s">
        <v>182</v>
      </c>
      <c r="B41" s="64" t="s">
        <v>181</v>
      </c>
      <c r="C41" s="54">
        <v>140000</v>
      </c>
      <c r="D41" s="54">
        <v>3300</v>
      </c>
      <c r="E41" s="54">
        <f>D41-C41</f>
        <v>-136700</v>
      </c>
      <c r="F41" s="10">
        <f>(D41/C41)*100%</f>
        <v>2.3571428571428573E-2</v>
      </c>
      <c r="G41" s="54">
        <f t="shared" si="0"/>
        <v>140000</v>
      </c>
      <c r="H41" s="54">
        <f t="shared" si="0"/>
        <v>3300</v>
      </c>
      <c r="I41" s="54">
        <f t="shared" si="0"/>
        <v>-136700</v>
      </c>
      <c r="J41" s="10">
        <f t="shared" si="0"/>
        <v>2.3571428571428573E-2</v>
      </c>
    </row>
    <row r="42" spans="1:10" ht="24" x14ac:dyDescent="0.25">
      <c r="A42" s="35" t="s">
        <v>180</v>
      </c>
      <c r="B42" s="64" t="s">
        <v>179</v>
      </c>
      <c r="C42" s="54"/>
      <c r="D42" s="54"/>
      <c r="E42" s="54"/>
      <c r="F42" s="54"/>
      <c r="G42" s="54"/>
      <c r="H42" s="54"/>
      <c r="I42" s="54"/>
      <c r="J42" s="54"/>
    </row>
    <row r="43" spans="1:10" ht="84" x14ac:dyDescent="0.25">
      <c r="A43" s="37" t="s">
        <v>178</v>
      </c>
      <c r="B43" s="65">
        <v>1042</v>
      </c>
      <c r="C43" s="54">
        <f t="shared" ref="C43:J43" si="1">C35</f>
        <v>807040</v>
      </c>
      <c r="D43" s="54">
        <f t="shared" si="1"/>
        <v>659359</v>
      </c>
      <c r="E43" s="54">
        <f t="shared" si="1"/>
        <v>-147681</v>
      </c>
      <c r="F43" s="10">
        <f t="shared" si="1"/>
        <v>0.81700907018239488</v>
      </c>
      <c r="G43" s="54">
        <f t="shared" si="1"/>
        <v>807040</v>
      </c>
      <c r="H43" s="54">
        <f t="shared" si="1"/>
        <v>659359</v>
      </c>
      <c r="I43" s="54">
        <f t="shared" si="1"/>
        <v>-147681</v>
      </c>
      <c r="J43" s="10">
        <f t="shared" si="1"/>
        <v>0.81700907018239488</v>
      </c>
    </row>
    <row r="44" spans="1:10" ht="24" x14ac:dyDescent="0.25">
      <c r="A44" s="35" t="s">
        <v>177</v>
      </c>
      <c r="B44" s="64" t="s">
        <v>176</v>
      </c>
      <c r="C44" s="54"/>
      <c r="D44" s="25"/>
      <c r="E44" s="25"/>
      <c r="F44" s="25"/>
      <c r="G44" s="25"/>
      <c r="H44" s="25"/>
      <c r="I44" s="25"/>
      <c r="J44" s="25"/>
    </row>
    <row r="45" spans="1:10" x14ac:dyDescent="0.25">
      <c r="A45" s="35" t="s">
        <v>118</v>
      </c>
      <c r="B45" s="64" t="s">
        <v>175</v>
      </c>
      <c r="C45" s="54"/>
      <c r="D45" s="25"/>
      <c r="E45" s="25"/>
      <c r="F45" s="25"/>
      <c r="G45" s="25"/>
      <c r="H45" s="25"/>
      <c r="I45" s="25"/>
      <c r="J45" s="25"/>
    </row>
    <row r="46" spans="1:10" ht="36" x14ac:dyDescent="0.25">
      <c r="A46" s="37" t="s">
        <v>174</v>
      </c>
      <c r="B46" s="65">
        <v>1043</v>
      </c>
      <c r="C46" s="54">
        <f t="shared" ref="C46:J46" si="2">C43</f>
        <v>807040</v>
      </c>
      <c r="D46" s="54">
        <f t="shared" si="2"/>
        <v>659359</v>
      </c>
      <c r="E46" s="54">
        <f t="shared" si="2"/>
        <v>-147681</v>
      </c>
      <c r="F46" s="10">
        <f t="shared" si="2"/>
        <v>0.81700907018239488</v>
      </c>
      <c r="G46" s="54">
        <f t="shared" si="2"/>
        <v>807040</v>
      </c>
      <c r="H46" s="54">
        <f t="shared" si="2"/>
        <v>659359</v>
      </c>
      <c r="I46" s="54">
        <f t="shared" si="2"/>
        <v>-147681</v>
      </c>
      <c r="J46" s="10">
        <f t="shared" si="2"/>
        <v>0.81700907018239488</v>
      </c>
    </row>
    <row r="47" spans="1:10" x14ac:dyDescent="0.25">
      <c r="A47" s="35" t="s">
        <v>173</v>
      </c>
      <c r="B47" s="64" t="s">
        <v>172</v>
      </c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35" t="s">
        <v>171</v>
      </c>
      <c r="B48" s="64" t="s">
        <v>170</v>
      </c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63" t="s">
        <v>169</v>
      </c>
      <c r="B49" s="59">
        <v>1050</v>
      </c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53" t="s">
        <v>168</v>
      </c>
      <c r="B50" s="62">
        <v>1051</v>
      </c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53" t="s">
        <v>167</v>
      </c>
      <c r="B51" s="62">
        <v>1052</v>
      </c>
      <c r="C51" s="15"/>
      <c r="D51" s="15"/>
      <c r="E51" s="15"/>
      <c r="F51" s="15"/>
      <c r="G51" s="15"/>
      <c r="H51" s="15"/>
      <c r="I51" s="15"/>
      <c r="J51" s="15"/>
    </row>
    <row r="52" spans="1:10" ht="24" x14ac:dyDescent="0.25">
      <c r="A52" s="53" t="s">
        <v>166</v>
      </c>
      <c r="B52" s="62">
        <v>1053</v>
      </c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61" t="s">
        <v>165</v>
      </c>
      <c r="B53" s="62">
        <v>1054</v>
      </c>
      <c r="C53" s="15"/>
      <c r="D53" s="15"/>
      <c r="E53" s="15"/>
      <c r="F53" s="15"/>
      <c r="G53" s="15"/>
      <c r="H53" s="15"/>
      <c r="I53" s="15"/>
      <c r="J53" s="15"/>
    </row>
    <row r="54" spans="1:10" ht="24" x14ac:dyDescent="0.25">
      <c r="A54" s="53" t="s">
        <v>164</v>
      </c>
      <c r="B54" s="62">
        <v>1055</v>
      </c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61" t="s">
        <v>163</v>
      </c>
      <c r="B55" s="60">
        <v>1056</v>
      </c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93" t="s">
        <v>162</v>
      </c>
      <c r="B56" s="93"/>
      <c r="C56" s="93"/>
      <c r="D56" s="93"/>
      <c r="E56" s="93"/>
      <c r="F56" s="93"/>
      <c r="G56" s="93"/>
      <c r="H56" s="93"/>
      <c r="I56" s="93"/>
      <c r="J56" s="93"/>
    </row>
    <row r="57" spans="1:10" ht="24" x14ac:dyDescent="0.25">
      <c r="A57" s="20" t="s">
        <v>161</v>
      </c>
      <c r="B57" s="59">
        <v>1100</v>
      </c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53" t="s">
        <v>160</v>
      </c>
      <c r="B58" s="58">
        <v>1110</v>
      </c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57" t="s">
        <v>159</v>
      </c>
      <c r="B59" s="21">
        <v>1111</v>
      </c>
      <c r="C59" s="15"/>
      <c r="D59" s="15"/>
      <c r="E59" s="15"/>
      <c r="F59" s="15"/>
      <c r="G59" s="15"/>
      <c r="H59" s="15"/>
      <c r="I59" s="15"/>
      <c r="J59" s="15"/>
    </row>
    <row r="60" spans="1:10" x14ac:dyDescent="0.25">
      <c r="A60" s="56" t="s">
        <v>158</v>
      </c>
      <c r="B60" s="21">
        <v>1112</v>
      </c>
      <c r="C60" s="15"/>
      <c r="D60" s="15"/>
      <c r="E60" s="15"/>
      <c r="F60" s="15"/>
      <c r="G60" s="15"/>
      <c r="H60" s="15"/>
      <c r="I60" s="15"/>
      <c r="J60" s="15"/>
    </row>
    <row r="61" spans="1:10" x14ac:dyDescent="0.25">
      <c r="A61" s="55" t="s">
        <v>157</v>
      </c>
      <c r="B61" s="21">
        <v>1113</v>
      </c>
      <c r="C61" s="15"/>
      <c r="D61" s="15"/>
      <c r="E61" s="15"/>
      <c r="F61" s="15"/>
      <c r="G61" s="15"/>
      <c r="H61" s="15"/>
      <c r="I61" s="15"/>
      <c r="J61" s="15"/>
    </row>
    <row r="62" spans="1:10" x14ac:dyDescent="0.25">
      <c r="A62" s="52" t="s">
        <v>156</v>
      </c>
      <c r="B62" s="21">
        <v>1114</v>
      </c>
      <c r="C62" s="15"/>
      <c r="D62" s="15"/>
      <c r="E62" s="15"/>
      <c r="F62" s="15"/>
      <c r="G62" s="15"/>
      <c r="H62" s="15"/>
      <c r="I62" s="15"/>
      <c r="J62" s="15"/>
    </row>
    <row r="63" spans="1:10" x14ac:dyDescent="0.25">
      <c r="A63" s="55" t="s">
        <v>155</v>
      </c>
      <c r="B63" s="21">
        <v>1115</v>
      </c>
      <c r="C63" s="15"/>
      <c r="D63" s="15"/>
      <c r="E63" s="15"/>
      <c r="F63" s="15"/>
      <c r="G63" s="15"/>
      <c r="H63" s="15"/>
      <c r="I63" s="15"/>
      <c r="J63" s="15"/>
    </row>
    <row r="64" spans="1:10" x14ac:dyDescent="0.25">
      <c r="A64" s="55" t="s">
        <v>154</v>
      </c>
      <c r="B64" s="21">
        <v>1116</v>
      </c>
      <c r="C64" s="15"/>
      <c r="D64" s="15"/>
      <c r="E64" s="15"/>
      <c r="F64" s="15"/>
      <c r="G64" s="15"/>
      <c r="H64" s="15"/>
      <c r="I64" s="15"/>
      <c r="J64" s="15"/>
    </row>
    <row r="65" spans="1:10" ht="24.75" x14ac:dyDescent="0.25">
      <c r="A65" s="51" t="s">
        <v>153</v>
      </c>
      <c r="B65" s="11">
        <v>1120</v>
      </c>
      <c r="C65" s="15"/>
      <c r="D65" s="15"/>
      <c r="E65" s="15"/>
      <c r="F65" s="15"/>
      <c r="G65" s="15"/>
      <c r="H65" s="15"/>
      <c r="I65" s="15"/>
      <c r="J65" s="15"/>
    </row>
    <row r="66" spans="1:10" x14ac:dyDescent="0.25">
      <c r="A66" s="52" t="s">
        <v>152</v>
      </c>
      <c r="B66" s="21">
        <v>1121</v>
      </c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s="52" t="s">
        <v>151</v>
      </c>
      <c r="B67" s="21">
        <v>1122</v>
      </c>
      <c r="C67" s="15"/>
      <c r="D67" s="15"/>
      <c r="E67" s="15"/>
      <c r="F67" s="15"/>
      <c r="G67" s="15"/>
      <c r="H67" s="15"/>
      <c r="I67" s="15"/>
      <c r="J67" s="15"/>
    </row>
    <row r="68" spans="1:10" x14ac:dyDescent="0.25">
      <c r="A68" s="52" t="s">
        <v>150</v>
      </c>
      <c r="B68" s="21">
        <v>1123</v>
      </c>
      <c r="C68" s="15"/>
      <c r="D68" s="15"/>
      <c r="E68" s="15"/>
      <c r="F68" s="15"/>
      <c r="G68" s="15"/>
      <c r="H68" s="15"/>
      <c r="I68" s="15"/>
      <c r="J68" s="15"/>
    </row>
    <row r="69" spans="1:10" x14ac:dyDescent="0.25">
      <c r="A69" s="52" t="s">
        <v>149</v>
      </c>
      <c r="B69" s="21">
        <v>1124</v>
      </c>
      <c r="C69" s="15"/>
      <c r="D69" s="15"/>
      <c r="E69" s="15"/>
      <c r="F69" s="15"/>
      <c r="G69" s="15"/>
      <c r="H69" s="15"/>
      <c r="I69" s="15"/>
      <c r="J69" s="15"/>
    </row>
    <row r="70" spans="1:10" x14ac:dyDescent="0.25">
      <c r="A70" s="52" t="s">
        <v>148</v>
      </c>
      <c r="B70" s="21">
        <v>1125</v>
      </c>
      <c r="C70" s="15"/>
      <c r="D70" s="15"/>
      <c r="E70" s="15"/>
      <c r="F70" s="15"/>
      <c r="G70" s="15"/>
      <c r="H70" s="15"/>
      <c r="I70" s="15"/>
      <c r="J70" s="15"/>
    </row>
    <row r="71" spans="1:10" x14ac:dyDescent="0.25">
      <c r="A71" s="55" t="s">
        <v>147</v>
      </c>
      <c r="B71" s="39">
        <v>1126</v>
      </c>
      <c r="C71" s="15"/>
      <c r="D71" s="15"/>
      <c r="E71" s="15"/>
      <c r="F71" s="15"/>
      <c r="G71" s="15"/>
      <c r="H71" s="15"/>
      <c r="I71" s="15"/>
      <c r="J71" s="15"/>
    </row>
    <row r="72" spans="1:10" x14ac:dyDescent="0.25">
      <c r="A72" s="48" t="s">
        <v>146</v>
      </c>
      <c r="B72" s="18">
        <v>1130</v>
      </c>
      <c r="C72" s="15"/>
      <c r="D72" s="15"/>
      <c r="E72" s="15"/>
      <c r="F72" s="15"/>
      <c r="G72" s="15"/>
      <c r="H72" s="15"/>
      <c r="I72" s="15"/>
      <c r="J72" s="15"/>
    </row>
    <row r="73" spans="1:10" x14ac:dyDescent="0.25">
      <c r="A73" s="51" t="s">
        <v>114</v>
      </c>
      <c r="B73" s="11">
        <v>1140</v>
      </c>
      <c r="C73" s="15"/>
      <c r="D73" s="15"/>
      <c r="E73" s="15"/>
      <c r="F73" s="15"/>
      <c r="G73" s="15"/>
      <c r="H73" s="15"/>
      <c r="I73" s="15"/>
      <c r="J73" s="15"/>
    </row>
    <row r="74" spans="1:10" x14ac:dyDescent="0.25">
      <c r="A74" s="51" t="s">
        <v>113</v>
      </c>
      <c r="B74" s="11">
        <v>1150</v>
      </c>
      <c r="C74" s="15"/>
      <c r="D74" s="15"/>
      <c r="E74" s="15"/>
      <c r="F74" s="15"/>
      <c r="G74" s="15"/>
      <c r="H74" s="15"/>
      <c r="I74" s="15"/>
      <c r="J74" s="15"/>
    </row>
    <row r="75" spans="1:10" x14ac:dyDescent="0.25">
      <c r="A75" s="48" t="s">
        <v>145</v>
      </c>
      <c r="B75" s="11">
        <v>1160</v>
      </c>
      <c r="C75" s="15"/>
      <c r="D75" s="15"/>
      <c r="E75" s="15"/>
      <c r="F75" s="15"/>
      <c r="G75" s="15"/>
      <c r="H75" s="15"/>
      <c r="I75" s="15"/>
      <c r="J75" s="15"/>
    </row>
    <row r="76" spans="1:10" x14ac:dyDescent="0.25">
      <c r="A76" s="51" t="s">
        <v>134</v>
      </c>
      <c r="B76" s="18">
        <v>1170</v>
      </c>
      <c r="C76" s="15"/>
      <c r="D76" s="15"/>
      <c r="E76" s="15"/>
      <c r="F76" s="15"/>
      <c r="G76" s="15"/>
      <c r="H76" s="15"/>
      <c r="I76" s="15"/>
      <c r="J76" s="15"/>
    </row>
    <row r="77" spans="1:10" x14ac:dyDescent="0.25">
      <c r="A77" s="51" t="s">
        <v>126</v>
      </c>
      <c r="B77" s="18">
        <v>1180</v>
      </c>
      <c r="C77" s="15"/>
      <c r="D77" s="15"/>
      <c r="E77" s="15"/>
      <c r="F77" s="15"/>
      <c r="G77" s="15"/>
      <c r="H77" s="15"/>
      <c r="I77" s="15"/>
      <c r="J77" s="15"/>
    </row>
    <row r="78" spans="1:10" ht="36.75" x14ac:dyDescent="0.25">
      <c r="A78" s="51" t="s">
        <v>144</v>
      </c>
      <c r="B78" s="11">
        <v>1190</v>
      </c>
      <c r="C78" s="15"/>
      <c r="D78" s="15"/>
      <c r="E78" s="15"/>
      <c r="F78" s="15"/>
      <c r="G78" s="15"/>
      <c r="H78" s="15"/>
      <c r="I78" s="15"/>
      <c r="J78" s="15"/>
    </row>
    <row r="79" spans="1:10" x14ac:dyDescent="0.25">
      <c r="A79" s="51" t="s">
        <v>110</v>
      </c>
      <c r="B79" s="11">
        <v>1200</v>
      </c>
      <c r="C79" s="15"/>
      <c r="D79" s="15"/>
      <c r="E79" s="15"/>
      <c r="F79" s="15"/>
      <c r="G79" s="15"/>
      <c r="H79" s="15"/>
      <c r="I79" s="15"/>
      <c r="J79" s="15"/>
    </row>
    <row r="80" spans="1:10" x14ac:dyDescent="0.25">
      <c r="A80" s="51" t="s">
        <v>143</v>
      </c>
      <c r="B80" s="11">
        <v>1210</v>
      </c>
      <c r="C80" s="15"/>
      <c r="D80" s="15"/>
      <c r="E80" s="15"/>
      <c r="F80" s="15"/>
      <c r="G80" s="15"/>
      <c r="H80" s="15"/>
      <c r="I80" s="15"/>
      <c r="J80" s="15"/>
    </row>
    <row r="81" spans="1:10" x14ac:dyDescent="0.25">
      <c r="A81" s="51" t="s">
        <v>118</v>
      </c>
      <c r="B81" s="21" t="s">
        <v>142</v>
      </c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s="19" t="s">
        <v>141</v>
      </c>
      <c r="B82" s="30">
        <v>1300</v>
      </c>
      <c r="C82" s="54">
        <f>C46</f>
        <v>807040</v>
      </c>
      <c r="D82" s="54">
        <f>D43</f>
        <v>659359</v>
      </c>
      <c r="E82" s="25">
        <f>(D82-C82)*100%</f>
        <v>-147681</v>
      </c>
      <c r="F82" s="10">
        <f>(D82/C82)*100%</f>
        <v>0.81700907018239488</v>
      </c>
      <c r="G82" s="54">
        <f t="shared" ref="G82:J84" si="3">C82</f>
        <v>807040</v>
      </c>
      <c r="H82" s="54">
        <f t="shared" si="3"/>
        <v>659359</v>
      </c>
      <c r="I82" s="25">
        <f t="shared" si="3"/>
        <v>-147681</v>
      </c>
      <c r="J82" s="10">
        <f t="shared" si="3"/>
        <v>0.81700907018239488</v>
      </c>
    </row>
    <row r="83" spans="1:10" x14ac:dyDescent="0.25">
      <c r="A83" s="53" t="s">
        <v>140</v>
      </c>
      <c r="B83" s="11">
        <v>1310</v>
      </c>
      <c r="C83" s="23">
        <v>15000</v>
      </c>
      <c r="D83" s="25">
        <v>0</v>
      </c>
      <c r="E83" s="23">
        <f>D83-C83</f>
        <v>-15000</v>
      </c>
      <c r="F83" s="10">
        <f>(D83/C83)*100%</f>
        <v>0</v>
      </c>
      <c r="G83" s="23">
        <f t="shared" si="3"/>
        <v>15000</v>
      </c>
      <c r="H83" s="25">
        <f t="shared" si="3"/>
        <v>0</v>
      </c>
      <c r="I83" s="23">
        <f t="shared" si="3"/>
        <v>-15000</v>
      </c>
      <c r="J83" s="10">
        <f t="shared" si="3"/>
        <v>0</v>
      </c>
    </row>
    <row r="84" spans="1:10" ht="24.75" x14ac:dyDescent="0.25">
      <c r="A84" s="52" t="s">
        <v>139</v>
      </c>
      <c r="B84" s="21">
        <v>1311</v>
      </c>
      <c r="C84" s="23">
        <v>5000</v>
      </c>
      <c r="D84" s="25">
        <v>0</v>
      </c>
      <c r="E84" s="23">
        <f>D84-C84</f>
        <v>-5000</v>
      </c>
      <c r="F84" s="10">
        <f>(D84/C84)*100%</f>
        <v>0</v>
      </c>
      <c r="G84" s="23">
        <f t="shared" si="3"/>
        <v>5000</v>
      </c>
      <c r="H84" s="25">
        <f t="shared" si="3"/>
        <v>0</v>
      </c>
      <c r="I84" s="23">
        <f t="shared" si="3"/>
        <v>-5000</v>
      </c>
      <c r="J84" s="10">
        <f t="shared" si="3"/>
        <v>0</v>
      </c>
    </row>
    <row r="85" spans="1:10" ht="24.75" x14ac:dyDescent="0.25">
      <c r="A85" s="52" t="s">
        <v>138</v>
      </c>
      <c r="B85" s="21">
        <v>1312</v>
      </c>
      <c r="C85" s="23">
        <v>10000</v>
      </c>
      <c r="D85" s="25">
        <v>3300</v>
      </c>
      <c r="E85" s="23">
        <f>D85-C85</f>
        <v>-6700</v>
      </c>
      <c r="F85" s="10">
        <f>(D85/C85)*100%</f>
        <v>0.33</v>
      </c>
      <c r="G85" s="23">
        <v>10000</v>
      </c>
      <c r="H85" s="25">
        <v>3300</v>
      </c>
      <c r="I85" s="23">
        <f>H85-G85</f>
        <v>-6700</v>
      </c>
      <c r="J85" s="10">
        <f>(H85/G85)*100%</f>
        <v>0.33</v>
      </c>
    </row>
    <row r="86" spans="1:10" x14ac:dyDescent="0.25">
      <c r="A86" s="52" t="s">
        <v>137</v>
      </c>
      <c r="B86" s="21">
        <v>1313</v>
      </c>
      <c r="C86" s="23"/>
      <c r="D86" s="25"/>
      <c r="E86" s="25"/>
      <c r="F86" s="25"/>
      <c r="G86" s="25"/>
      <c r="H86" s="25"/>
      <c r="I86" s="25"/>
      <c r="J86" s="25"/>
    </row>
    <row r="87" spans="1:10" x14ac:dyDescent="0.25">
      <c r="A87" s="52" t="s">
        <v>136</v>
      </c>
      <c r="B87" s="21">
        <v>1314</v>
      </c>
      <c r="C87" s="23"/>
      <c r="D87" s="25"/>
      <c r="E87" s="25"/>
      <c r="F87" s="25"/>
      <c r="G87" s="25"/>
      <c r="H87" s="25"/>
      <c r="I87" s="25"/>
      <c r="J87" s="25"/>
    </row>
    <row r="88" spans="1:10" x14ac:dyDescent="0.25">
      <c r="A88" s="52" t="s">
        <v>135</v>
      </c>
      <c r="B88" s="21">
        <v>1315</v>
      </c>
      <c r="C88" s="23"/>
      <c r="D88" s="25"/>
      <c r="E88" s="25"/>
      <c r="F88" s="25"/>
      <c r="G88" s="25"/>
      <c r="H88" s="25"/>
      <c r="I88" s="25"/>
      <c r="J88" s="25"/>
    </row>
    <row r="89" spans="1:10" x14ac:dyDescent="0.25">
      <c r="A89" s="52" t="s">
        <v>134</v>
      </c>
      <c r="B89" s="21">
        <v>1316</v>
      </c>
      <c r="C89" s="23"/>
      <c r="D89" s="25"/>
      <c r="E89" s="25"/>
      <c r="F89" s="25"/>
      <c r="G89" s="25"/>
      <c r="H89" s="25"/>
      <c r="I89" s="25"/>
      <c r="J89" s="25"/>
    </row>
    <row r="90" spans="1:10" x14ac:dyDescent="0.25">
      <c r="A90" s="51" t="s">
        <v>114</v>
      </c>
      <c r="B90" s="11">
        <v>1320</v>
      </c>
      <c r="C90" s="23">
        <f t="shared" ref="C90:J91" si="4">C39</f>
        <v>546756</v>
      </c>
      <c r="D90" s="23">
        <f t="shared" si="4"/>
        <v>535775</v>
      </c>
      <c r="E90" s="23">
        <f t="shared" si="4"/>
        <v>-10981</v>
      </c>
      <c r="F90" s="10">
        <f t="shared" si="4"/>
        <v>0.97991608688336296</v>
      </c>
      <c r="G90" s="23">
        <f t="shared" si="4"/>
        <v>546756</v>
      </c>
      <c r="H90" s="23">
        <f t="shared" si="4"/>
        <v>535775</v>
      </c>
      <c r="I90" s="23">
        <f t="shared" si="4"/>
        <v>-10981</v>
      </c>
      <c r="J90" s="10">
        <f t="shared" si="4"/>
        <v>0.97991608688336296</v>
      </c>
    </row>
    <row r="91" spans="1:10" x14ac:dyDescent="0.25">
      <c r="A91" s="51" t="s">
        <v>113</v>
      </c>
      <c r="B91" s="11">
        <v>1330</v>
      </c>
      <c r="C91" s="23">
        <f t="shared" si="4"/>
        <v>120284</v>
      </c>
      <c r="D91" s="23">
        <f t="shared" si="4"/>
        <v>120284</v>
      </c>
      <c r="E91" s="23">
        <f t="shared" si="4"/>
        <v>0</v>
      </c>
      <c r="F91" s="10">
        <f t="shared" si="4"/>
        <v>1</v>
      </c>
      <c r="G91" s="23">
        <f t="shared" si="4"/>
        <v>120284</v>
      </c>
      <c r="H91" s="23">
        <f t="shared" si="4"/>
        <v>120284</v>
      </c>
      <c r="I91" s="23">
        <f t="shared" si="4"/>
        <v>0</v>
      </c>
      <c r="J91" s="10">
        <f t="shared" si="4"/>
        <v>1</v>
      </c>
    </row>
    <row r="92" spans="1:10" x14ac:dyDescent="0.25">
      <c r="A92" s="51" t="s">
        <v>133</v>
      </c>
      <c r="B92" s="11">
        <v>1340</v>
      </c>
      <c r="C92" s="23"/>
      <c r="D92" s="25"/>
      <c r="E92" s="25"/>
      <c r="F92" s="25"/>
      <c r="G92" s="25"/>
      <c r="H92" s="25"/>
      <c r="I92" s="25"/>
      <c r="J92" s="25"/>
    </row>
    <row r="93" spans="1:10" x14ac:dyDescent="0.25">
      <c r="A93" s="48" t="s">
        <v>132</v>
      </c>
      <c r="B93" s="11">
        <v>1350</v>
      </c>
      <c r="C93" s="23"/>
      <c r="D93" s="25"/>
      <c r="E93" s="25"/>
      <c r="F93" s="25"/>
      <c r="G93" s="25"/>
      <c r="H93" s="25"/>
      <c r="I93" s="25"/>
      <c r="J93" s="25"/>
    </row>
    <row r="94" spans="1:10" x14ac:dyDescent="0.25">
      <c r="A94" s="48" t="s">
        <v>131</v>
      </c>
      <c r="B94" s="11">
        <v>1360</v>
      </c>
      <c r="C94" s="23">
        <v>125000</v>
      </c>
      <c r="D94" s="25">
        <v>0</v>
      </c>
      <c r="E94" s="23">
        <f>D94-C94</f>
        <v>-125000</v>
      </c>
      <c r="F94" s="10">
        <f>(D94/C94)*100%</f>
        <v>0</v>
      </c>
      <c r="G94" s="23">
        <v>125000</v>
      </c>
      <c r="H94" s="25">
        <v>0</v>
      </c>
      <c r="I94" s="23">
        <f>H94-G94</f>
        <v>-125000</v>
      </c>
      <c r="J94" s="10">
        <f>(H94/G94)*100%</f>
        <v>0</v>
      </c>
    </row>
    <row r="95" spans="1:10" x14ac:dyDescent="0.25">
      <c r="A95" s="51" t="s">
        <v>130</v>
      </c>
      <c r="B95" s="11">
        <v>1370</v>
      </c>
      <c r="C95" s="23"/>
      <c r="D95" s="25"/>
      <c r="E95" s="25"/>
      <c r="F95" s="25"/>
      <c r="G95" s="25"/>
      <c r="H95" s="25"/>
      <c r="I95" s="25"/>
      <c r="J95" s="25"/>
    </row>
    <row r="96" spans="1:10" x14ac:dyDescent="0.25">
      <c r="A96" s="51" t="s">
        <v>129</v>
      </c>
      <c r="B96" s="11">
        <v>1380</v>
      </c>
      <c r="C96" s="23"/>
      <c r="D96" s="25"/>
      <c r="E96" s="25"/>
      <c r="F96" s="25"/>
      <c r="G96" s="25"/>
      <c r="H96" s="25"/>
      <c r="I96" s="25"/>
      <c r="J96" s="25"/>
    </row>
    <row r="97" spans="1:10" ht="24.75" x14ac:dyDescent="0.25">
      <c r="A97" s="48" t="s">
        <v>128</v>
      </c>
      <c r="B97" s="11">
        <v>1390</v>
      </c>
      <c r="C97" s="23"/>
      <c r="D97" s="25"/>
      <c r="E97" s="25"/>
      <c r="F97" s="25"/>
      <c r="G97" s="25"/>
      <c r="H97" s="25"/>
      <c r="I97" s="25"/>
      <c r="J97" s="25"/>
    </row>
    <row r="98" spans="1:10" x14ac:dyDescent="0.25">
      <c r="A98" s="48" t="s">
        <v>127</v>
      </c>
      <c r="B98" s="11">
        <v>1400</v>
      </c>
      <c r="C98" s="23"/>
      <c r="D98" s="25"/>
      <c r="E98" s="25"/>
      <c r="F98" s="25"/>
      <c r="G98" s="25"/>
      <c r="H98" s="25"/>
      <c r="I98" s="25"/>
      <c r="J98" s="25"/>
    </row>
    <row r="99" spans="1:10" x14ac:dyDescent="0.25">
      <c r="A99" s="48" t="s">
        <v>111</v>
      </c>
      <c r="B99" s="11">
        <v>1410</v>
      </c>
      <c r="C99" s="23"/>
      <c r="D99" s="25"/>
      <c r="E99" s="25"/>
      <c r="F99" s="25"/>
      <c r="G99" s="25"/>
      <c r="H99" s="25"/>
      <c r="I99" s="25"/>
      <c r="J99" s="25"/>
    </row>
    <row r="100" spans="1:10" x14ac:dyDescent="0.25">
      <c r="A100" s="51" t="s">
        <v>126</v>
      </c>
      <c r="B100" s="11">
        <v>1420</v>
      </c>
      <c r="C100" s="23"/>
      <c r="D100" s="25"/>
      <c r="E100" s="25"/>
      <c r="F100" s="25"/>
      <c r="G100" s="25"/>
      <c r="H100" s="25"/>
      <c r="I100" s="25"/>
      <c r="J100" s="25"/>
    </row>
    <row r="101" spans="1:10" ht="24.75" x14ac:dyDescent="0.25">
      <c r="A101" s="48" t="s">
        <v>125</v>
      </c>
      <c r="B101" s="11">
        <v>1430</v>
      </c>
      <c r="C101" s="23"/>
      <c r="D101" s="25"/>
      <c r="E101" s="25"/>
      <c r="F101" s="25"/>
      <c r="G101" s="25"/>
      <c r="H101" s="25"/>
      <c r="I101" s="25"/>
      <c r="J101" s="25"/>
    </row>
    <row r="102" spans="1:10" x14ac:dyDescent="0.25">
      <c r="A102" s="51" t="s">
        <v>124</v>
      </c>
      <c r="B102" s="11">
        <v>1440</v>
      </c>
      <c r="C102" s="23"/>
      <c r="D102" s="25"/>
      <c r="E102" s="25"/>
      <c r="F102" s="25"/>
      <c r="G102" s="25"/>
      <c r="H102" s="25"/>
      <c r="I102" s="25"/>
      <c r="J102" s="25"/>
    </row>
    <row r="103" spans="1:10" x14ac:dyDescent="0.25">
      <c r="A103" s="51" t="s">
        <v>118</v>
      </c>
      <c r="B103" s="21" t="s">
        <v>123</v>
      </c>
      <c r="C103" s="25"/>
      <c r="D103" s="25"/>
      <c r="E103" s="25"/>
      <c r="F103" s="25"/>
      <c r="G103" s="25"/>
      <c r="H103" s="25"/>
      <c r="I103" s="25"/>
      <c r="J103" s="25"/>
    </row>
    <row r="104" spans="1:10" x14ac:dyDescent="0.25">
      <c r="A104" s="51" t="s">
        <v>110</v>
      </c>
      <c r="B104" s="11">
        <v>1450</v>
      </c>
      <c r="C104" s="25"/>
      <c r="D104" s="25"/>
      <c r="E104" s="25"/>
      <c r="F104" s="25"/>
      <c r="G104" s="25"/>
      <c r="H104" s="25"/>
      <c r="I104" s="25"/>
      <c r="J104" s="25"/>
    </row>
    <row r="105" spans="1:10" x14ac:dyDescent="0.25">
      <c r="A105" s="51" t="s">
        <v>122</v>
      </c>
      <c r="B105" s="11">
        <v>1460</v>
      </c>
      <c r="C105" s="25"/>
      <c r="D105" s="25"/>
      <c r="E105" s="25"/>
      <c r="F105" s="25"/>
      <c r="G105" s="25"/>
      <c r="H105" s="25"/>
      <c r="I105" s="25"/>
      <c r="J105" s="25"/>
    </row>
    <row r="106" spans="1:10" x14ac:dyDescent="0.25">
      <c r="A106" s="51"/>
      <c r="B106" s="21" t="s">
        <v>121</v>
      </c>
      <c r="C106" s="25"/>
      <c r="D106" s="25"/>
      <c r="E106" s="25"/>
      <c r="F106" s="25"/>
      <c r="G106" s="25"/>
      <c r="H106" s="25"/>
      <c r="I106" s="25"/>
      <c r="J106" s="25"/>
    </row>
    <row r="107" spans="1:10" x14ac:dyDescent="0.25">
      <c r="A107" s="46" t="s">
        <v>120</v>
      </c>
      <c r="B107" s="30">
        <v>1500</v>
      </c>
      <c r="C107" s="25"/>
      <c r="D107" s="25"/>
      <c r="E107" s="25"/>
      <c r="F107" s="25"/>
      <c r="G107" s="25"/>
      <c r="H107" s="25"/>
      <c r="I107" s="25"/>
      <c r="J107" s="25"/>
    </row>
    <row r="108" spans="1:10" x14ac:dyDescent="0.25">
      <c r="A108" s="48" t="s">
        <v>112</v>
      </c>
      <c r="B108" s="11">
        <v>1510</v>
      </c>
      <c r="C108" s="15"/>
      <c r="D108" s="15"/>
      <c r="E108" s="15"/>
      <c r="F108" s="15"/>
      <c r="G108" s="15"/>
      <c r="H108" s="15"/>
      <c r="I108" s="15"/>
      <c r="J108" s="15"/>
    </row>
    <row r="109" spans="1:10" x14ac:dyDescent="0.25">
      <c r="A109" s="48" t="s">
        <v>114</v>
      </c>
      <c r="B109" s="11">
        <v>1520</v>
      </c>
      <c r="C109" s="15"/>
      <c r="D109" s="15"/>
      <c r="E109" s="15"/>
      <c r="F109" s="15"/>
      <c r="G109" s="15"/>
      <c r="H109" s="15"/>
      <c r="I109" s="15"/>
      <c r="J109" s="15"/>
    </row>
    <row r="110" spans="1:10" x14ac:dyDescent="0.25">
      <c r="A110" s="48" t="s">
        <v>113</v>
      </c>
      <c r="B110" s="11">
        <v>1530</v>
      </c>
      <c r="C110" s="15"/>
      <c r="D110" s="15"/>
      <c r="E110" s="15"/>
      <c r="F110" s="15"/>
      <c r="G110" s="15"/>
      <c r="H110" s="15"/>
      <c r="I110" s="15"/>
      <c r="J110" s="15"/>
    </row>
    <row r="111" spans="1:10" x14ac:dyDescent="0.25">
      <c r="A111" s="48" t="s">
        <v>110</v>
      </c>
      <c r="B111" s="11">
        <v>1540</v>
      </c>
      <c r="C111" s="15"/>
      <c r="D111" s="15"/>
      <c r="E111" s="15"/>
      <c r="F111" s="15"/>
      <c r="G111" s="15"/>
      <c r="H111" s="15"/>
      <c r="I111" s="15"/>
      <c r="J111" s="15"/>
    </row>
    <row r="112" spans="1:10" x14ac:dyDescent="0.25">
      <c r="A112" s="48" t="s">
        <v>119</v>
      </c>
      <c r="B112" s="11">
        <v>1550</v>
      </c>
      <c r="C112" s="15"/>
      <c r="D112" s="15"/>
      <c r="E112" s="15"/>
      <c r="F112" s="15"/>
      <c r="G112" s="15"/>
      <c r="H112" s="15"/>
      <c r="I112" s="15"/>
      <c r="J112" s="15"/>
    </row>
    <row r="113" spans="1:10" x14ac:dyDescent="0.25">
      <c r="A113" s="48" t="s">
        <v>118</v>
      </c>
      <c r="B113" s="50">
        <v>1551</v>
      </c>
      <c r="C113" s="15"/>
      <c r="D113" s="15"/>
      <c r="E113" s="15"/>
      <c r="F113" s="15"/>
      <c r="G113" s="15"/>
      <c r="H113" s="15"/>
      <c r="I113" s="15"/>
      <c r="J113" s="15"/>
    </row>
    <row r="114" spans="1:10" ht="24" x14ac:dyDescent="0.25">
      <c r="A114" s="20" t="s">
        <v>117</v>
      </c>
      <c r="B114" s="49">
        <v>1600</v>
      </c>
      <c r="C114" s="15"/>
      <c r="D114" s="15"/>
      <c r="E114" s="15"/>
      <c r="F114" s="15"/>
      <c r="G114" s="15"/>
      <c r="H114" s="15"/>
      <c r="I114" s="15"/>
      <c r="J114" s="15"/>
    </row>
    <row r="115" spans="1:10" ht="24" x14ac:dyDescent="0.25">
      <c r="A115" s="20" t="s">
        <v>116</v>
      </c>
      <c r="B115" s="49">
        <v>1700</v>
      </c>
      <c r="C115" s="15"/>
      <c r="D115" s="15"/>
      <c r="E115" s="15"/>
      <c r="F115" s="15"/>
      <c r="G115" s="15"/>
      <c r="H115" s="15"/>
      <c r="I115" s="15"/>
      <c r="J115" s="15"/>
    </row>
    <row r="116" spans="1:10" x14ac:dyDescent="0.25">
      <c r="A116" s="94" t="s">
        <v>115</v>
      </c>
      <c r="B116" s="94"/>
      <c r="C116" s="94"/>
      <c r="D116" s="94"/>
      <c r="E116" s="94"/>
      <c r="F116" s="94"/>
      <c r="G116" s="94"/>
      <c r="H116" s="94"/>
      <c r="I116" s="94"/>
      <c r="J116" s="94"/>
    </row>
    <row r="117" spans="1:10" x14ac:dyDescent="0.25">
      <c r="A117" s="48" t="s">
        <v>114</v>
      </c>
      <c r="B117" s="18">
        <v>2000</v>
      </c>
      <c r="C117" s="23">
        <f t="shared" ref="C117:J117" si="5">C90</f>
        <v>546756</v>
      </c>
      <c r="D117" s="23">
        <f t="shared" si="5"/>
        <v>535775</v>
      </c>
      <c r="E117" s="23">
        <f t="shared" si="5"/>
        <v>-10981</v>
      </c>
      <c r="F117" s="10">
        <f t="shared" si="5"/>
        <v>0.97991608688336296</v>
      </c>
      <c r="G117" s="23">
        <f t="shared" si="5"/>
        <v>546756</v>
      </c>
      <c r="H117" s="23">
        <f t="shared" si="5"/>
        <v>535775</v>
      </c>
      <c r="I117" s="23">
        <f t="shared" si="5"/>
        <v>-10981</v>
      </c>
      <c r="J117" s="10">
        <f t="shared" si="5"/>
        <v>0.97991608688336296</v>
      </c>
    </row>
    <row r="118" spans="1:10" x14ac:dyDescent="0.25">
      <c r="A118" s="35" t="s">
        <v>96</v>
      </c>
      <c r="B118" s="39">
        <v>2001</v>
      </c>
      <c r="C118" s="23">
        <f t="shared" ref="C118:J118" si="6">C117</f>
        <v>546756</v>
      </c>
      <c r="D118" s="23">
        <f t="shared" si="6"/>
        <v>535775</v>
      </c>
      <c r="E118" s="23">
        <f t="shared" si="6"/>
        <v>-10981</v>
      </c>
      <c r="F118" s="10">
        <f t="shared" si="6"/>
        <v>0.97991608688336296</v>
      </c>
      <c r="G118" s="23">
        <f t="shared" si="6"/>
        <v>546756</v>
      </c>
      <c r="H118" s="23">
        <f t="shared" si="6"/>
        <v>535775</v>
      </c>
      <c r="I118" s="23">
        <f t="shared" si="6"/>
        <v>-10981</v>
      </c>
      <c r="J118" s="10">
        <f t="shared" si="6"/>
        <v>0.97991608688336296</v>
      </c>
    </row>
    <row r="119" spans="1:10" x14ac:dyDescent="0.25">
      <c r="A119" s="48" t="s">
        <v>113</v>
      </c>
      <c r="B119" s="18">
        <v>2010</v>
      </c>
      <c r="C119" s="23">
        <f>C91</f>
        <v>120284</v>
      </c>
      <c r="D119" s="23">
        <f>C119</f>
        <v>120284</v>
      </c>
      <c r="E119" s="23">
        <f t="shared" ref="E119:J119" si="7">E91</f>
        <v>0</v>
      </c>
      <c r="F119" s="10">
        <f t="shared" si="7"/>
        <v>1</v>
      </c>
      <c r="G119" s="23">
        <f t="shared" si="7"/>
        <v>120284</v>
      </c>
      <c r="H119" s="23">
        <f t="shared" si="7"/>
        <v>120284</v>
      </c>
      <c r="I119" s="23">
        <f t="shared" si="7"/>
        <v>0</v>
      </c>
      <c r="J119" s="10">
        <f t="shared" si="7"/>
        <v>1</v>
      </c>
    </row>
    <row r="120" spans="1:10" x14ac:dyDescent="0.25">
      <c r="A120" s="35" t="s">
        <v>96</v>
      </c>
      <c r="B120" s="45">
        <v>2011</v>
      </c>
      <c r="C120" s="23"/>
      <c r="D120" s="23"/>
      <c r="E120" s="23"/>
      <c r="F120" s="10"/>
      <c r="G120" s="23"/>
      <c r="H120" s="23"/>
      <c r="I120" s="23"/>
      <c r="J120" s="10"/>
    </row>
    <row r="121" spans="1:10" x14ac:dyDescent="0.25">
      <c r="A121" s="48" t="s">
        <v>112</v>
      </c>
      <c r="B121" s="47">
        <v>2020</v>
      </c>
      <c r="C121" s="23">
        <v>15000</v>
      </c>
      <c r="D121" s="25">
        <f>D84</f>
        <v>0</v>
      </c>
      <c r="E121" s="23">
        <f>D121-C121</f>
        <v>-15000</v>
      </c>
      <c r="F121" s="10">
        <f>F84</f>
        <v>0</v>
      </c>
      <c r="G121" s="23">
        <f>G84</f>
        <v>5000</v>
      </c>
      <c r="H121" s="23">
        <f>H84</f>
        <v>0</v>
      </c>
      <c r="I121" s="23">
        <f>I84</f>
        <v>-5000</v>
      </c>
      <c r="J121" s="10">
        <f>J84</f>
        <v>0</v>
      </c>
    </row>
    <row r="122" spans="1:10" x14ac:dyDescent="0.25">
      <c r="A122" s="35" t="s">
        <v>96</v>
      </c>
      <c r="B122" s="45">
        <v>2021</v>
      </c>
      <c r="C122" s="23">
        <v>15000</v>
      </c>
      <c r="D122" s="25">
        <f>D85</f>
        <v>3300</v>
      </c>
      <c r="E122" s="23">
        <f>D122-C122</f>
        <v>-11700</v>
      </c>
      <c r="F122" s="10">
        <f>F85</f>
        <v>0.33</v>
      </c>
      <c r="G122" s="23">
        <v>15000</v>
      </c>
      <c r="H122" s="23">
        <f>H85</f>
        <v>3300</v>
      </c>
      <c r="I122" s="23">
        <v>-15000</v>
      </c>
      <c r="J122" s="10">
        <f>J85</f>
        <v>0.33</v>
      </c>
    </row>
    <row r="123" spans="1:10" x14ac:dyDescent="0.25">
      <c r="A123" s="48" t="s">
        <v>111</v>
      </c>
      <c r="B123" s="47">
        <v>2030</v>
      </c>
      <c r="C123" s="23"/>
      <c r="D123" s="25"/>
      <c r="E123" s="25"/>
      <c r="F123" s="25"/>
      <c r="G123" s="25"/>
      <c r="H123" s="25"/>
      <c r="I123" s="25"/>
      <c r="J123" s="25"/>
    </row>
    <row r="124" spans="1:10" x14ac:dyDescent="0.25">
      <c r="A124" s="35" t="s">
        <v>96</v>
      </c>
      <c r="B124" s="45">
        <v>2031</v>
      </c>
      <c r="C124" s="23"/>
      <c r="D124" s="25"/>
      <c r="E124" s="25"/>
      <c r="F124" s="25"/>
      <c r="G124" s="25"/>
      <c r="H124" s="25"/>
      <c r="I124" s="25"/>
      <c r="J124" s="25"/>
    </row>
    <row r="125" spans="1:10" x14ac:dyDescent="0.25">
      <c r="A125" s="48" t="s">
        <v>110</v>
      </c>
      <c r="B125" s="47">
        <v>2040</v>
      </c>
      <c r="C125" s="23"/>
      <c r="D125" s="25"/>
      <c r="E125" s="25"/>
      <c r="F125" s="25"/>
      <c r="G125" s="25"/>
      <c r="H125" s="25"/>
      <c r="I125" s="25"/>
      <c r="J125" s="25"/>
    </row>
    <row r="126" spans="1:10" x14ac:dyDescent="0.25">
      <c r="A126" s="48" t="s">
        <v>109</v>
      </c>
      <c r="B126" s="47">
        <v>2050</v>
      </c>
      <c r="C126" s="23">
        <v>125000</v>
      </c>
      <c r="D126" s="25">
        <v>0</v>
      </c>
      <c r="E126" s="23">
        <f>D126-C126</f>
        <v>-125000</v>
      </c>
      <c r="F126" s="10">
        <f>(D126/C126)*100%</f>
        <v>0</v>
      </c>
      <c r="G126" s="23">
        <v>125000</v>
      </c>
      <c r="H126" s="25">
        <v>0</v>
      </c>
      <c r="I126" s="23">
        <f>H126-G126</f>
        <v>-125000</v>
      </c>
      <c r="J126" s="10">
        <f>(H126/G126)*100%</f>
        <v>0</v>
      </c>
    </row>
    <row r="127" spans="1:10" x14ac:dyDescent="0.25">
      <c r="A127" s="35" t="s">
        <v>96</v>
      </c>
      <c r="B127" s="45">
        <v>2051</v>
      </c>
      <c r="C127" s="23">
        <v>125000</v>
      </c>
      <c r="D127" s="25">
        <v>0</v>
      </c>
      <c r="E127" s="23">
        <f>D127-C127</f>
        <v>-125000</v>
      </c>
      <c r="F127" s="10">
        <f>(D127/C127)*100%</f>
        <v>0</v>
      </c>
      <c r="G127" s="23">
        <v>125000</v>
      </c>
      <c r="H127" s="25">
        <v>0</v>
      </c>
      <c r="I127" s="23">
        <f>H127-G127</f>
        <v>-125000</v>
      </c>
      <c r="J127" s="10">
        <f>(H127/G127)*100%</f>
        <v>0</v>
      </c>
    </row>
    <row r="128" spans="1:10" ht="24.75" x14ac:dyDescent="0.25">
      <c r="A128" s="46" t="s">
        <v>108</v>
      </c>
      <c r="B128" s="43">
        <v>2060</v>
      </c>
      <c r="C128" s="15"/>
      <c r="D128" s="15"/>
      <c r="E128" s="15"/>
      <c r="F128" s="15"/>
      <c r="G128" s="15"/>
      <c r="H128" s="15"/>
      <c r="I128" s="15"/>
      <c r="J128" s="15"/>
    </row>
    <row r="129" spans="1:10" x14ac:dyDescent="0.25">
      <c r="A129" s="95" t="s">
        <v>107</v>
      </c>
      <c r="B129" s="95"/>
      <c r="C129" s="95"/>
      <c r="D129" s="95"/>
      <c r="E129" s="95"/>
      <c r="F129" s="95"/>
      <c r="G129" s="95"/>
      <c r="H129" s="95"/>
      <c r="I129" s="95"/>
      <c r="J129" s="95"/>
    </row>
    <row r="130" spans="1:10" x14ac:dyDescent="0.25">
      <c r="A130" s="44" t="s">
        <v>106</v>
      </c>
      <c r="B130" s="43">
        <v>3000</v>
      </c>
      <c r="C130" s="15"/>
      <c r="D130" s="15"/>
      <c r="E130" s="15"/>
      <c r="F130" s="15"/>
      <c r="G130" s="15"/>
      <c r="H130" s="15"/>
      <c r="I130" s="15"/>
      <c r="J130" s="15"/>
    </row>
    <row r="131" spans="1:10" ht="24" x14ac:dyDescent="0.25">
      <c r="A131" s="34" t="s">
        <v>105</v>
      </c>
      <c r="B131" s="45">
        <v>3001</v>
      </c>
      <c r="C131" s="15"/>
      <c r="D131" s="15"/>
      <c r="E131" s="15"/>
      <c r="F131" s="15"/>
      <c r="G131" s="15"/>
      <c r="H131" s="15"/>
      <c r="I131" s="15"/>
      <c r="J131" s="15"/>
    </row>
    <row r="132" spans="1:10" x14ac:dyDescent="0.25">
      <c r="A132" s="34" t="s">
        <v>104</v>
      </c>
      <c r="B132" s="45">
        <v>3002</v>
      </c>
      <c r="C132" s="15"/>
      <c r="D132" s="15"/>
      <c r="E132" s="15"/>
      <c r="F132" s="15"/>
      <c r="G132" s="15"/>
      <c r="H132" s="15"/>
      <c r="I132" s="15"/>
      <c r="J132" s="15"/>
    </row>
    <row r="133" spans="1:10" x14ac:dyDescent="0.25">
      <c r="A133" s="44" t="s">
        <v>103</v>
      </c>
      <c r="B133" s="43">
        <v>3100</v>
      </c>
      <c r="C133" s="15"/>
      <c r="D133" s="15"/>
      <c r="E133" s="15"/>
      <c r="F133" s="15"/>
      <c r="G133" s="15"/>
      <c r="H133" s="15"/>
      <c r="I133" s="15"/>
      <c r="J133" s="15"/>
    </row>
    <row r="134" spans="1:10" x14ac:dyDescent="0.25">
      <c r="A134" s="37" t="s">
        <v>102</v>
      </c>
      <c r="B134" s="18">
        <v>3110</v>
      </c>
      <c r="C134" s="15"/>
      <c r="D134" s="15"/>
      <c r="E134" s="15"/>
      <c r="F134" s="15"/>
      <c r="G134" s="15"/>
      <c r="H134" s="15"/>
      <c r="I134" s="15"/>
      <c r="J134" s="15"/>
    </row>
    <row r="135" spans="1:10" x14ac:dyDescent="0.25">
      <c r="A135" s="35" t="s">
        <v>96</v>
      </c>
      <c r="B135" s="39">
        <v>3111</v>
      </c>
      <c r="C135" s="15"/>
      <c r="D135" s="15"/>
      <c r="E135" s="15"/>
      <c r="F135" s="15"/>
      <c r="G135" s="15"/>
      <c r="H135" s="15"/>
      <c r="I135" s="15"/>
      <c r="J135" s="15"/>
    </row>
    <row r="136" spans="1:10" x14ac:dyDescent="0.25">
      <c r="A136" s="37" t="s">
        <v>101</v>
      </c>
      <c r="B136" s="18">
        <v>3120</v>
      </c>
      <c r="C136" s="15"/>
      <c r="D136" s="15"/>
      <c r="E136" s="15"/>
      <c r="F136" s="15"/>
      <c r="G136" s="15"/>
      <c r="H136" s="15"/>
      <c r="I136" s="15"/>
      <c r="J136" s="15"/>
    </row>
    <row r="137" spans="1:10" x14ac:dyDescent="0.25">
      <c r="A137" s="35" t="s">
        <v>96</v>
      </c>
      <c r="B137" s="39">
        <v>3121</v>
      </c>
      <c r="C137" s="15"/>
      <c r="D137" s="15"/>
      <c r="E137" s="15"/>
      <c r="F137" s="15"/>
      <c r="G137" s="15"/>
      <c r="H137" s="15"/>
      <c r="I137" s="15"/>
      <c r="J137" s="15"/>
    </row>
    <row r="138" spans="1:10" ht="24" x14ac:dyDescent="0.25">
      <c r="A138" s="37" t="s">
        <v>100</v>
      </c>
      <c r="B138" s="18">
        <v>3130</v>
      </c>
      <c r="C138" s="15"/>
      <c r="D138" s="15"/>
      <c r="E138" s="15"/>
      <c r="F138" s="15"/>
      <c r="G138" s="15"/>
      <c r="H138" s="15"/>
      <c r="I138" s="15"/>
      <c r="J138" s="15"/>
    </row>
    <row r="139" spans="1:10" x14ac:dyDescent="0.25">
      <c r="A139" s="35" t="s">
        <v>96</v>
      </c>
      <c r="B139" s="39">
        <v>3131</v>
      </c>
      <c r="C139" s="15"/>
      <c r="D139" s="15"/>
      <c r="E139" s="15"/>
      <c r="F139" s="15"/>
      <c r="G139" s="15"/>
      <c r="H139" s="15"/>
      <c r="I139" s="15"/>
      <c r="J139" s="15"/>
    </row>
    <row r="140" spans="1:10" x14ac:dyDescent="0.25">
      <c r="A140" s="37" t="s">
        <v>99</v>
      </c>
      <c r="B140" s="18">
        <v>3140</v>
      </c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s="35" t="s">
        <v>96</v>
      </c>
      <c r="B141" s="39">
        <v>3141</v>
      </c>
      <c r="C141" s="15"/>
      <c r="D141" s="15"/>
      <c r="E141" s="15"/>
      <c r="F141" s="15"/>
      <c r="G141" s="15"/>
      <c r="H141" s="15"/>
      <c r="I141" s="15"/>
      <c r="J141" s="15"/>
    </row>
    <row r="142" spans="1:10" ht="24" x14ac:dyDescent="0.25">
      <c r="A142" s="37" t="s">
        <v>98</v>
      </c>
      <c r="B142" s="18">
        <v>3150</v>
      </c>
      <c r="C142" s="15"/>
      <c r="D142" s="15"/>
      <c r="E142" s="15"/>
      <c r="F142" s="15"/>
      <c r="G142" s="15"/>
      <c r="H142" s="15"/>
      <c r="I142" s="15"/>
      <c r="J142" s="15"/>
    </row>
    <row r="143" spans="1:10" x14ac:dyDescent="0.25">
      <c r="A143" s="35" t="s">
        <v>96</v>
      </c>
      <c r="B143" s="39">
        <v>3151</v>
      </c>
      <c r="C143" s="15"/>
      <c r="D143" s="15"/>
      <c r="E143" s="15"/>
      <c r="F143" s="15"/>
      <c r="G143" s="15"/>
      <c r="H143" s="15"/>
      <c r="I143" s="15"/>
      <c r="J143" s="15"/>
    </row>
    <row r="144" spans="1:10" x14ac:dyDescent="0.25">
      <c r="A144" s="37" t="s">
        <v>97</v>
      </c>
      <c r="B144" s="18">
        <v>3160</v>
      </c>
      <c r="C144" s="15"/>
      <c r="D144" s="15"/>
      <c r="E144" s="15"/>
      <c r="F144" s="15"/>
      <c r="G144" s="15"/>
      <c r="H144" s="15"/>
      <c r="I144" s="15"/>
      <c r="J144" s="15"/>
    </row>
    <row r="145" spans="1:10" x14ac:dyDescent="0.25">
      <c r="A145" s="35" t="s">
        <v>96</v>
      </c>
      <c r="B145" s="39">
        <v>3161</v>
      </c>
      <c r="C145" s="15"/>
      <c r="D145" s="15"/>
      <c r="E145" s="15"/>
      <c r="F145" s="15"/>
      <c r="G145" s="15"/>
      <c r="H145" s="15"/>
      <c r="I145" s="15"/>
      <c r="J145" s="15"/>
    </row>
    <row r="146" spans="1:10" x14ac:dyDescent="0.25">
      <c r="A146" s="85" t="s">
        <v>95</v>
      </c>
      <c r="B146" s="85"/>
      <c r="C146" s="85"/>
      <c r="D146" s="85"/>
      <c r="E146" s="85"/>
      <c r="F146" s="85"/>
      <c r="G146" s="85"/>
      <c r="H146" s="85"/>
      <c r="I146" s="85"/>
      <c r="J146" s="85"/>
    </row>
    <row r="147" spans="1:10" ht="24" x14ac:dyDescent="0.25">
      <c r="A147" s="20" t="s">
        <v>94</v>
      </c>
      <c r="B147" s="30">
        <v>4000</v>
      </c>
      <c r="C147" s="15"/>
      <c r="D147" s="15"/>
      <c r="E147" s="15"/>
      <c r="F147" s="15"/>
      <c r="G147" s="15"/>
      <c r="H147" s="15"/>
      <c r="I147" s="15"/>
      <c r="J147" s="15"/>
    </row>
    <row r="148" spans="1:10" x14ac:dyDescent="0.25">
      <c r="A148" s="42" t="s">
        <v>91</v>
      </c>
      <c r="B148" s="21">
        <v>4001</v>
      </c>
      <c r="C148" s="15"/>
      <c r="D148" s="15"/>
      <c r="E148" s="15"/>
      <c r="F148" s="15"/>
      <c r="G148" s="15"/>
      <c r="H148" s="15"/>
      <c r="I148" s="15"/>
      <c r="J148" s="15"/>
    </row>
    <row r="149" spans="1:10" x14ac:dyDescent="0.25">
      <c r="A149" s="42" t="s">
        <v>90</v>
      </c>
      <c r="B149" s="21">
        <v>4002</v>
      </c>
      <c r="C149" s="15"/>
      <c r="D149" s="15"/>
      <c r="E149" s="15"/>
      <c r="F149" s="15"/>
      <c r="G149" s="15"/>
      <c r="H149" s="15"/>
      <c r="I149" s="15"/>
      <c r="J149" s="15"/>
    </row>
    <row r="150" spans="1:10" x14ac:dyDescent="0.25">
      <c r="A150" s="42" t="s">
        <v>89</v>
      </c>
      <c r="B150" s="21">
        <v>4003</v>
      </c>
      <c r="C150" s="15"/>
      <c r="D150" s="15"/>
      <c r="E150" s="15"/>
      <c r="F150" s="15"/>
      <c r="G150" s="15"/>
      <c r="H150" s="15"/>
      <c r="I150" s="15"/>
      <c r="J150" s="15"/>
    </row>
    <row r="151" spans="1:10" x14ac:dyDescent="0.25">
      <c r="A151" s="12" t="s">
        <v>93</v>
      </c>
      <c r="B151" s="11">
        <v>4010</v>
      </c>
      <c r="C151" s="15"/>
      <c r="D151" s="15"/>
      <c r="E151" s="15"/>
      <c r="F151" s="15"/>
      <c r="G151" s="15"/>
      <c r="H151" s="15"/>
      <c r="I151" s="15"/>
      <c r="J151" s="15"/>
    </row>
    <row r="152" spans="1:10" ht="24" x14ac:dyDescent="0.25">
      <c r="A152" s="20" t="s">
        <v>92</v>
      </c>
      <c r="B152" s="30">
        <v>4020</v>
      </c>
      <c r="C152" s="15"/>
      <c r="D152" s="15"/>
      <c r="E152" s="15"/>
      <c r="F152" s="15"/>
      <c r="G152" s="15"/>
      <c r="H152" s="15"/>
      <c r="I152" s="15"/>
      <c r="J152" s="15"/>
    </row>
    <row r="153" spans="1:10" x14ac:dyDescent="0.25">
      <c r="A153" s="42" t="s">
        <v>91</v>
      </c>
      <c r="B153" s="21">
        <v>4021</v>
      </c>
      <c r="C153" s="15"/>
      <c r="D153" s="15"/>
      <c r="E153" s="15"/>
      <c r="F153" s="15"/>
      <c r="G153" s="15"/>
      <c r="H153" s="15"/>
      <c r="I153" s="15"/>
      <c r="J153" s="15"/>
    </row>
    <row r="154" spans="1:10" x14ac:dyDescent="0.25">
      <c r="A154" s="42" t="s">
        <v>90</v>
      </c>
      <c r="B154" s="21">
        <v>4022</v>
      </c>
      <c r="C154" s="15"/>
      <c r="D154" s="15"/>
      <c r="E154" s="15"/>
      <c r="F154" s="15"/>
      <c r="G154" s="15"/>
      <c r="H154" s="15"/>
      <c r="I154" s="15"/>
      <c r="J154" s="15"/>
    </row>
    <row r="155" spans="1:10" x14ac:dyDescent="0.25">
      <c r="A155" s="42" t="s">
        <v>89</v>
      </c>
      <c r="B155" s="21">
        <v>4023</v>
      </c>
      <c r="C155" s="15"/>
      <c r="D155" s="15"/>
      <c r="E155" s="15"/>
      <c r="F155" s="15"/>
      <c r="G155" s="15"/>
      <c r="H155" s="15"/>
      <c r="I155" s="15"/>
      <c r="J155" s="15"/>
    </row>
    <row r="156" spans="1:10" x14ac:dyDescent="0.25">
      <c r="A156" s="12" t="s">
        <v>88</v>
      </c>
      <c r="B156" s="11">
        <v>4030</v>
      </c>
      <c r="C156" s="15"/>
      <c r="D156" s="15"/>
      <c r="E156" s="15"/>
      <c r="F156" s="15"/>
      <c r="G156" s="15"/>
      <c r="H156" s="15"/>
      <c r="I156" s="15"/>
      <c r="J156" s="15"/>
    </row>
    <row r="157" spans="1:10" x14ac:dyDescent="0.25">
      <c r="A157" s="85" t="s">
        <v>87</v>
      </c>
      <c r="B157" s="85"/>
      <c r="C157" s="85"/>
      <c r="D157" s="85"/>
      <c r="E157" s="85"/>
      <c r="F157" s="85"/>
      <c r="G157" s="85"/>
      <c r="H157" s="85"/>
      <c r="I157" s="85"/>
      <c r="J157" s="85"/>
    </row>
    <row r="158" spans="1:10" ht="24" x14ac:dyDescent="0.25">
      <c r="A158" s="41" t="s">
        <v>86</v>
      </c>
      <c r="B158" s="40">
        <v>5000</v>
      </c>
      <c r="C158" s="23">
        <v>807040</v>
      </c>
      <c r="D158" s="25">
        <v>659359</v>
      </c>
      <c r="E158" s="25">
        <v>-147681</v>
      </c>
      <c r="F158" s="10">
        <v>0.81700907018239488</v>
      </c>
      <c r="G158" s="25">
        <v>807040</v>
      </c>
      <c r="H158" s="25">
        <v>659359</v>
      </c>
      <c r="I158" s="25">
        <v>-147681</v>
      </c>
      <c r="J158" s="10">
        <v>0.81700907018239488</v>
      </c>
    </row>
    <row r="159" spans="1:10" ht="24" x14ac:dyDescent="0.25">
      <c r="A159" s="41" t="s">
        <v>85</v>
      </c>
      <c r="B159" s="40">
        <v>5010</v>
      </c>
      <c r="C159" s="23">
        <v>807040</v>
      </c>
      <c r="D159" s="25">
        <v>659359</v>
      </c>
      <c r="E159" s="25">
        <v>-147681</v>
      </c>
      <c r="F159" s="10">
        <v>0.81700907018239488</v>
      </c>
      <c r="G159" s="25">
        <v>807040</v>
      </c>
      <c r="H159" s="25">
        <v>659359</v>
      </c>
      <c r="I159" s="25">
        <v>-147681</v>
      </c>
      <c r="J159" s="10">
        <v>0.81700907018239488</v>
      </c>
    </row>
    <row r="160" spans="1:10" x14ac:dyDescent="0.25">
      <c r="A160" s="12" t="s">
        <v>84</v>
      </c>
      <c r="B160" s="18">
        <v>5020</v>
      </c>
      <c r="C160" s="15"/>
      <c r="D160" s="15"/>
      <c r="E160" s="15"/>
      <c r="F160" s="15"/>
      <c r="G160" s="15"/>
      <c r="H160" s="15"/>
      <c r="I160" s="15"/>
      <c r="J160" s="15"/>
    </row>
    <row r="161" spans="1:10" x14ac:dyDescent="0.25">
      <c r="A161" s="38" t="s">
        <v>79</v>
      </c>
      <c r="B161" s="39">
        <v>5021</v>
      </c>
      <c r="C161" s="15"/>
      <c r="D161" s="15"/>
      <c r="E161" s="15"/>
      <c r="F161" s="15"/>
      <c r="G161" s="15"/>
      <c r="H161" s="15"/>
      <c r="I161" s="15"/>
      <c r="J161" s="15"/>
    </row>
    <row r="162" spans="1:10" x14ac:dyDescent="0.25">
      <c r="A162" s="38" t="s">
        <v>78</v>
      </c>
      <c r="B162" s="39">
        <v>5022</v>
      </c>
      <c r="C162" s="15"/>
      <c r="D162" s="15"/>
      <c r="E162" s="15"/>
      <c r="F162" s="15"/>
      <c r="G162" s="15"/>
      <c r="H162" s="15"/>
      <c r="I162" s="15"/>
      <c r="J162" s="15"/>
    </row>
    <row r="163" spans="1:10" x14ac:dyDescent="0.25">
      <c r="A163" s="26" t="s">
        <v>83</v>
      </c>
      <c r="B163" s="18">
        <v>5030</v>
      </c>
      <c r="C163" s="15"/>
      <c r="D163" s="15"/>
      <c r="E163" s="15"/>
      <c r="F163" s="15"/>
      <c r="G163" s="15"/>
      <c r="H163" s="15"/>
      <c r="I163" s="15"/>
      <c r="J163" s="15"/>
    </row>
    <row r="164" spans="1:10" x14ac:dyDescent="0.25">
      <c r="A164" s="38" t="s">
        <v>79</v>
      </c>
      <c r="B164" s="39">
        <v>5031</v>
      </c>
      <c r="C164" s="15"/>
      <c r="D164" s="15"/>
      <c r="E164" s="15"/>
      <c r="F164" s="15"/>
      <c r="G164" s="15"/>
      <c r="H164" s="15"/>
      <c r="I164" s="15"/>
      <c r="J164" s="15"/>
    </row>
    <row r="165" spans="1:10" x14ac:dyDescent="0.25">
      <c r="A165" s="38" t="s">
        <v>78</v>
      </c>
      <c r="B165" s="39">
        <v>5032</v>
      </c>
      <c r="C165" s="15"/>
      <c r="D165" s="15"/>
      <c r="E165" s="15"/>
      <c r="F165" s="15"/>
      <c r="G165" s="15"/>
      <c r="H165" s="15"/>
      <c r="I165" s="15"/>
      <c r="J165" s="15"/>
    </row>
    <row r="166" spans="1:10" ht="24.75" x14ac:dyDescent="0.25">
      <c r="A166" s="26" t="s">
        <v>82</v>
      </c>
      <c r="B166" s="18">
        <v>5040</v>
      </c>
      <c r="C166" s="15"/>
      <c r="D166" s="15"/>
      <c r="E166" s="15"/>
      <c r="F166" s="15"/>
      <c r="G166" s="15"/>
      <c r="H166" s="15"/>
      <c r="I166" s="15"/>
      <c r="J166" s="15"/>
    </row>
    <row r="167" spans="1:10" x14ac:dyDescent="0.25">
      <c r="A167" s="38" t="s">
        <v>79</v>
      </c>
      <c r="B167" s="39">
        <v>5041</v>
      </c>
      <c r="C167" s="15"/>
      <c r="D167" s="15"/>
      <c r="E167" s="15"/>
      <c r="F167" s="15"/>
      <c r="G167" s="15"/>
      <c r="H167" s="15"/>
      <c r="I167" s="15"/>
      <c r="J167" s="15"/>
    </row>
    <row r="168" spans="1:10" x14ac:dyDescent="0.25">
      <c r="A168" s="38" t="s">
        <v>78</v>
      </c>
      <c r="B168" s="39">
        <v>5042</v>
      </c>
      <c r="C168" s="15"/>
      <c r="D168" s="15"/>
      <c r="E168" s="15"/>
      <c r="F168" s="15"/>
      <c r="G168" s="15"/>
      <c r="H168" s="15"/>
      <c r="I168" s="15"/>
      <c r="J168" s="15"/>
    </row>
    <row r="169" spans="1:10" x14ac:dyDescent="0.25">
      <c r="A169" s="12" t="s">
        <v>81</v>
      </c>
      <c r="B169" s="18">
        <v>5050</v>
      </c>
      <c r="C169" s="15"/>
      <c r="D169" s="15"/>
      <c r="E169" s="15"/>
      <c r="F169" s="15"/>
      <c r="G169" s="15"/>
      <c r="H169" s="15"/>
      <c r="I169" s="15"/>
      <c r="J169" s="15"/>
    </row>
    <row r="170" spans="1:10" ht="36" x14ac:dyDescent="0.25">
      <c r="A170" s="20" t="s">
        <v>80</v>
      </c>
      <c r="B170" s="30">
        <v>5060</v>
      </c>
      <c r="C170" s="15"/>
      <c r="D170" s="15"/>
      <c r="E170" s="15"/>
      <c r="F170" s="15"/>
      <c r="G170" s="15"/>
      <c r="H170" s="15"/>
      <c r="I170" s="15"/>
      <c r="J170" s="15"/>
    </row>
    <row r="171" spans="1:10" x14ac:dyDescent="0.25">
      <c r="A171" s="12" t="s">
        <v>79</v>
      </c>
      <c r="B171" s="11">
        <v>5061</v>
      </c>
      <c r="C171" s="15"/>
      <c r="D171" s="15"/>
      <c r="E171" s="15"/>
      <c r="F171" s="15"/>
      <c r="G171" s="15"/>
      <c r="H171" s="15"/>
      <c r="I171" s="15"/>
      <c r="J171" s="15"/>
    </row>
    <row r="172" spans="1:10" x14ac:dyDescent="0.25">
      <c r="A172" s="12" t="s">
        <v>78</v>
      </c>
      <c r="B172" s="11">
        <v>5062</v>
      </c>
      <c r="C172" s="15"/>
      <c r="D172" s="15"/>
      <c r="E172" s="15"/>
      <c r="F172" s="15"/>
      <c r="G172" s="15"/>
      <c r="H172" s="15"/>
      <c r="I172" s="15"/>
      <c r="J172" s="15"/>
    </row>
    <row r="173" spans="1:10" x14ac:dyDescent="0.25">
      <c r="A173" s="85" t="s">
        <v>77</v>
      </c>
      <c r="B173" s="85"/>
      <c r="C173" s="85"/>
      <c r="D173" s="85"/>
      <c r="E173" s="85"/>
      <c r="F173" s="85"/>
      <c r="G173" s="85"/>
      <c r="H173" s="85"/>
      <c r="I173" s="85"/>
      <c r="J173" s="85"/>
    </row>
    <row r="174" spans="1:10" ht="24" x14ac:dyDescent="0.25">
      <c r="A174" s="12" t="s">
        <v>76</v>
      </c>
      <c r="B174" s="32">
        <v>6000</v>
      </c>
      <c r="C174" s="15"/>
      <c r="D174" s="15"/>
      <c r="E174" s="15"/>
      <c r="F174" s="15"/>
      <c r="G174" s="15"/>
      <c r="H174" s="15"/>
      <c r="I174" s="15"/>
      <c r="J174" s="15"/>
    </row>
    <row r="175" spans="1:10" ht="24" x14ac:dyDescent="0.25">
      <c r="A175" s="12" t="s">
        <v>75</v>
      </c>
      <c r="B175" s="32">
        <v>6010</v>
      </c>
      <c r="C175" s="15"/>
      <c r="D175" s="15"/>
      <c r="E175" s="15"/>
      <c r="F175" s="15"/>
      <c r="G175" s="15"/>
      <c r="H175" s="15"/>
      <c r="I175" s="15"/>
      <c r="J175" s="15"/>
    </row>
    <row r="176" spans="1:10" x14ac:dyDescent="0.25">
      <c r="A176" s="12" t="s">
        <v>74</v>
      </c>
      <c r="B176" s="32">
        <v>6020</v>
      </c>
      <c r="C176" s="15"/>
      <c r="D176" s="15"/>
      <c r="E176" s="15"/>
      <c r="F176" s="15"/>
      <c r="G176" s="15"/>
      <c r="H176" s="15"/>
      <c r="I176" s="15"/>
      <c r="J176" s="15"/>
    </row>
    <row r="177" spans="1:10" ht="24" x14ac:dyDescent="0.25">
      <c r="A177" s="38" t="s">
        <v>73</v>
      </c>
      <c r="B177" s="33">
        <v>6021</v>
      </c>
      <c r="C177" s="15"/>
      <c r="D177" s="15"/>
      <c r="E177" s="15"/>
      <c r="F177" s="15"/>
      <c r="G177" s="15"/>
      <c r="H177" s="15"/>
      <c r="I177" s="15"/>
      <c r="J177" s="15"/>
    </row>
    <row r="178" spans="1:10" x14ac:dyDescent="0.25">
      <c r="A178" s="12" t="s">
        <v>72</v>
      </c>
      <c r="B178" s="32">
        <v>6030</v>
      </c>
      <c r="C178" s="15"/>
      <c r="D178" s="15"/>
      <c r="E178" s="15"/>
      <c r="F178" s="15"/>
      <c r="G178" s="15"/>
      <c r="H178" s="15"/>
      <c r="I178" s="15"/>
      <c r="J178" s="15"/>
    </row>
    <row r="179" spans="1:10" x14ac:dyDescent="0.25">
      <c r="A179" s="12" t="s">
        <v>71</v>
      </c>
      <c r="B179" s="32">
        <v>6040</v>
      </c>
      <c r="C179" s="15"/>
      <c r="D179" s="15"/>
      <c r="E179" s="15"/>
      <c r="F179" s="15"/>
      <c r="G179" s="15"/>
      <c r="H179" s="15"/>
      <c r="I179" s="15"/>
      <c r="J179" s="15"/>
    </row>
    <row r="180" spans="1:10" x14ac:dyDescent="0.25">
      <c r="A180" s="12" t="s">
        <v>70</v>
      </c>
      <c r="B180" s="32">
        <v>6050</v>
      </c>
      <c r="C180" s="15"/>
      <c r="D180" s="15"/>
      <c r="E180" s="15"/>
      <c r="F180" s="15"/>
      <c r="G180" s="15"/>
      <c r="H180" s="15"/>
      <c r="I180" s="15"/>
      <c r="J180" s="15"/>
    </row>
    <row r="181" spans="1:10" ht="24" x14ac:dyDescent="0.25">
      <c r="A181" s="12" t="s">
        <v>69</v>
      </c>
      <c r="B181" s="32">
        <v>6060</v>
      </c>
      <c r="C181" s="15"/>
      <c r="D181" s="15"/>
      <c r="E181" s="15"/>
      <c r="F181" s="15"/>
      <c r="G181" s="15"/>
      <c r="H181" s="15"/>
      <c r="I181" s="15"/>
      <c r="J181" s="15"/>
    </row>
    <row r="182" spans="1:10" x14ac:dyDescent="0.25">
      <c r="A182" s="85" t="s">
        <v>68</v>
      </c>
      <c r="B182" s="85"/>
      <c r="C182" s="85"/>
      <c r="D182" s="85"/>
      <c r="E182" s="85"/>
      <c r="F182" s="85"/>
      <c r="G182" s="85"/>
      <c r="H182" s="85"/>
      <c r="I182" s="85"/>
      <c r="J182" s="85"/>
    </row>
    <row r="183" spans="1:10" x14ac:dyDescent="0.25">
      <c r="A183" s="20" t="s">
        <v>67</v>
      </c>
      <c r="B183" s="20"/>
      <c r="C183" s="15"/>
      <c r="D183" s="15"/>
      <c r="E183" s="15"/>
      <c r="F183" s="15"/>
      <c r="G183" s="15"/>
      <c r="H183" s="15"/>
      <c r="I183" s="15"/>
      <c r="J183" s="15"/>
    </row>
    <row r="184" spans="1:10" ht="60" x14ac:dyDescent="0.25">
      <c r="A184" s="37" t="s">
        <v>66</v>
      </c>
      <c r="B184" s="32">
        <v>7000</v>
      </c>
      <c r="C184" s="25">
        <f>'[1]фін план'!E200</f>
        <v>3</v>
      </c>
      <c r="D184" s="25">
        <v>2</v>
      </c>
      <c r="E184" s="25">
        <f>D184-C184</f>
        <v>-1</v>
      </c>
      <c r="F184" s="10">
        <f>(D184/C184)*100%</f>
        <v>0.66666666666666663</v>
      </c>
      <c r="G184" s="25">
        <f>'[1]фін план'!I200</f>
        <v>3</v>
      </c>
      <c r="H184" s="25">
        <v>2</v>
      </c>
      <c r="I184" s="25">
        <f>H184-G184</f>
        <v>-1</v>
      </c>
      <c r="J184" s="10">
        <f>(H184/G184)*100%</f>
        <v>0.66666666666666663</v>
      </c>
    </row>
    <row r="185" spans="1:10" x14ac:dyDescent="0.25">
      <c r="A185" s="34" t="s">
        <v>55</v>
      </c>
      <c r="B185" s="33">
        <v>7001</v>
      </c>
      <c r="C185" s="25">
        <f>'[1]фін план'!E201</f>
        <v>1</v>
      </c>
      <c r="D185" s="25">
        <v>1</v>
      </c>
      <c r="E185" s="25">
        <f>D185-C185</f>
        <v>0</v>
      </c>
      <c r="F185" s="10">
        <f>(D185/C185)*100%</f>
        <v>1</v>
      </c>
      <c r="G185" s="25">
        <f>'[1]фін план'!I201</f>
        <v>1</v>
      </c>
      <c r="H185" s="25">
        <v>1</v>
      </c>
      <c r="I185" s="25">
        <f>H185-G185</f>
        <v>0</v>
      </c>
      <c r="J185" s="10">
        <f>(H185/G185)*100%</f>
        <v>1</v>
      </c>
    </row>
    <row r="186" spans="1:10" x14ac:dyDescent="0.25">
      <c r="A186" s="34" t="s">
        <v>54</v>
      </c>
      <c r="B186" s="33">
        <v>7002</v>
      </c>
      <c r="C186" s="25"/>
      <c r="D186" s="25"/>
      <c r="E186" s="25"/>
      <c r="F186" s="10"/>
      <c r="G186" s="25"/>
      <c r="H186" s="25"/>
      <c r="I186" s="25"/>
      <c r="J186" s="25"/>
    </row>
    <row r="187" spans="1:10" x14ac:dyDescent="0.25">
      <c r="A187" s="35" t="s">
        <v>53</v>
      </c>
      <c r="B187" s="33" t="s">
        <v>65</v>
      </c>
      <c r="C187" s="25"/>
      <c r="D187" s="25"/>
      <c r="E187" s="25"/>
      <c r="F187" s="10"/>
      <c r="G187" s="25"/>
      <c r="H187" s="25"/>
      <c r="I187" s="25"/>
      <c r="J187" s="25"/>
    </row>
    <row r="188" spans="1:10" x14ac:dyDescent="0.25">
      <c r="A188" s="35" t="s">
        <v>51</v>
      </c>
      <c r="B188" s="33" t="s">
        <v>64</v>
      </c>
      <c r="C188" s="25"/>
      <c r="D188" s="25"/>
      <c r="E188" s="25"/>
      <c r="F188" s="10"/>
      <c r="G188" s="25"/>
      <c r="H188" s="25"/>
      <c r="I188" s="25"/>
      <c r="J188" s="25"/>
    </row>
    <row r="189" spans="1:10" x14ac:dyDescent="0.25">
      <c r="A189" s="35" t="s">
        <v>49</v>
      </c>
      <c r="B189" s="33" t="s">
        <v>63</v>
      </c>
      <c r="C189" s="25">
        <v>1</v>
      </c>
      <c r="D189" s="25">
        <v>1</v>
      </c>
      <c r="E189" s="25">
        <f>D189-C189</f>
        <v>0</v>
      </c>
      <c r="F189" s="10">
        <f>(D189/C189)*100%</f>
        <v>1</v>
      </c>
      <c r="G189" s="25">
        <v>1</v>
      </c>
      <c r="H189" s="25">
        <v>1</v>
      </c>
      <c r="I189" s="25">
        <f>H189-G189</f>
        <v>0</v>
      </c>
      <c r="J189" s="10">
        <f>(H189/G189)*100%</f>
        <v>1</v>
      </c>
    </row>
    <row r="190" spans="1:10" x14ac:dyDescent="0.25">
      <c r="A190" s="35" t="s">
        <v>47</v>
      </c>
      <c r="B190" s="33" t="s">
        <v>62</v>
      </c>
      <c r="C190" s="25"/>
      <c r="D190" s="25"/>
      <c r="E190" s="25"/>
      <c r="F190" s="10"/>
      <c r="G190" s="25"/>
      <c r="H190" s="25"/>
      <c r="I190" s="25"/>
      <c r="J190" s="25"/>
    </row>
    <row r="191" spans="1:10" x14ac:dyDescent="0.25">
      <c r="A191" s="34" t="s">
        <v>45</v>
      </c>
      <c r="B191" s="33">
        <v>7003</v>
      </c>
      <c r="C191" s="25"/>
      <c r="D191" s="25"/>
      <c r="E191" s="25"/>
      <c r="F191" s="10"/>
      <c r="G191" s="25"/>
      <c r="H191" s="25"/>
      <c r="I191" s="25"/>
      <c r="J191" s="25"/>
    </row>
    <row r="192" spans="1:10" x14ac:dyDescent="0.25">
      <c r="A192" s="34" t="s">
        <v>44</v>
      </c>
      <c r="B192" s="33">
        <v>7004</v>
      </c>
      <c r="C192" s="25"/>
      <c r="D192" s="25"/>
      <c r="E192" s="25"/>
      <c r="F192" s="10"/>
      <c r="G192" s="25"/>
      <c r="H192" s="25"/>
      <c r="I192" s="25"/>
      <c r="J192" s="25"/>
    </row>
    <row r="193" spans="1:10" ht="24" x14ac:dyDescent="0.25">
      <c r="A193" s="37" t="s">
        <v>61</v>
      </c>
      <c r="B193" s="32">
        <v>7010</v>
      </c>
      <c r="C193" s="23">
        <f>C117</f>
        <v>546756</v>
      </c>
      <c r="D193" s="23">
        <f>D117</f>
        <v>535775</v>
      </c>
      <c r="E193" s="23">
        <f>E117</f>
        <v>-10981</v>
      </c>
      <c r="F193" s="10">
        <f>(D193/C193)*100%</f>
        <v>0.97991608688336296</v>
      </c>
      <c r="G193" s="23">
        <f>G117</f>
        <v>546756</v>
      </c>
      <c r="H193" s="23">
        <f>H117</f>
        <v>535775</v>
      </c>
      <c r="I193" s="23">
        <f>I117</f>
        <v>-10981</v>
      </c>
      <c r="J193" s="10">
        <f>(H193/G193)*100%</f>
        <v>0.97991608688336296</v>
      </c>
    </row>
    <row r="194" spans="1:10" x14ac:dyDescent="0.25">
      <c r="A194" s="34" t="s">
        <v>55</v>
      </c>
      <c r="B194" s="33">
        <v>7011</v>
      </c>
      <c r="C194" s="25">
        <f>'[1]фін план'!E210</f>
        <v>432000</v>
      </c>
      <c r="D194" s="25">
        <f>C194</f>
        <v>432000</v>
      </c>
      <c r="E194" s="25">
        <f>D194-C194</f>
        <v>0</v>
      </c>
      <c r="F194" s="10">
        <f>(D194/C194)*100%</f>
        <v>1</v>
      </c>
      <c r="G194" s="25">
        <f>C194</f>
        <v>432000</v>
      </c>
      <c r="H194" s="25">
        <f>G194</f>
        <v>432000</v>
      </c>
      <c r="I194" s="25">
        <f>H194-G194</f>
        <v>0</v>
      </c>
      <c r="J194" s="10">
        <f>(H194/G194)*100%</f>
        <v>1</v>
      </c>
    </row>
    <row r="195" spans="1:10" x14ac:dyDescent="0.25">
      <c r="A195" s="34" t="s">
        <v>54</v>
      </c>
      <c r="B195" s="33">
        <v>7012</v>
      </c>
      <c r="C195" s="25"/>
      <c r="D195" s="25"/>
      <c r="E195" s="25"/>
      <c r="F195" s="25"/>
      <c r="G195" s="25"/>
      <c r="H195" s="25"/>
      <c r="I195" s="25"/>
      <c r="J195" s="25"/>
    </row>
    <row r="196" spans="1:10" x14ac:dyDescent="0.25">
      <c r="A196" s="35" t="s">
        <v>53</v>
      </c>
      <c r="B196" s="33" t="s">
        <v>60</v>
      </c>
      <c r="C196" s="25"/>
      <c r="D196" s="25"/>
      <c r="E196" s="25"/>
      <c r="F196" s="25"/>
      <c r="G196" s="25"/>
      <c r="H196" s="25"/>
      <c r="I196" s="25"/>
      <c r="J196" s="25"/>
    </row>
    <row r="197" spans="1:10" x14ac:dyDescent="0.25">
      <c r="A197" s="35" t="s">
        <v>51</v>
      </c>
      <c r="B197" s="33" t="s">
        <v>59</v>
      </c>
      <c r="C197" s="25"/>
      <c r="D197" s="25"/>
      <c r="E197" s="25"/>
      <c r="F197" s="25"/>
      <c r="G197" s="25"/>
      <c r="H197" s="25"/>
      <c r="I197" s="25"/>
      <c r="J197" s="25"/>
    </row>
    <row r="198" spans="1:10" x14ac:dyDescent="0.25">
      <c r="A198" s="35" t="s">
        <v>49</v>
      </c>
      <c r="B198" s="33" t="s">
        <v>58</v>
      </c>
      <c r="C198" s="25">
        <f>'[1]фін план'!E214</f>
        <v>114756</v>
      </c>
      <c r="D198" s="25">
        <f>C198-10981</f>
        <v>103775</v>
      </c>
      <c r="E198" s="25">
        <f>D198-C198</f>
        <v>-10981</v>
      </c>
      <c r="F198" s="10">
        <f>(D198/C198)*100%</f>
        <v>0.90431001429119173</v>
      </c>
      <c r="G198" s="25">
        <f>C198</f>
        <v>114756</v>
      </c>
      <c r="H198" s="25">
        <f>G198-10981</f>
        <v>103775</v>
      </c>
      <c r="I198" s="25">
        <f>H198-G198</f>
        <v>-10981</v>
      </c>
      <c r="J198" s="10">
        <f>(H198/G198)*100%</f>
        <v>0.90431001429119173</v>
      </c>
    </row>
    <row r="199" spans="1:10" x14ac:dyDescent="0.25">
      <c r="A199" s="35" t="s">
        <v>47</v>
      </c>
      <c r="B199" s="33" t="s">
        <v>57</v>
      </c>
      <c r="C199" s="25">
        <f>'[1]фін план'!E215</f>
        <v>0</v>
      </c>
      <c r="D199" s="25"/>
      <c r="E199" s="25"/>
      <c r="F199" s="25"/>
      <c r="G199" s="25"/>
      <c r="H199" s="25"/>
      <c r="I199" s="25"/>
      <c r="J199" s="25"/>
    </row>
    <row r="200" spans="1:10" x14ac:dyDescent="0.25">
      <c r="A200" s="34" t="s">
        <v>45</v>
      </c>
      <c r="B200" s="33">
        <v>7013</v>
      </c>
      <c r="C200" s="25">
        <f>'[1]фін план'!E216</f>
        <v>0</v>
      </c>
      <c r="D200" s="25"/>
      <c r="E200" s="25"/>
      <c r="F200" s="25"/>
      <c r="G200" s="25"/>
      <c r="H200" s="25"/>
      <c r="I200" s="25"/>
      <c r="J200" s="25"/>
    </row>
    <row r="201" spans="1:10" x14ac:dyDescent="0.25">
      <c r="A201" s="34" t="s">
        <v>44</v>
      </c>
      <c r="B201" s="33">
        <v>7014</v>
      </c>
      <c r="C201" s="25">
        <f>'[1]фін план'!E217</f>
        <v>0</v>
      </c>
      <c r="D201" s="25"/>
      <c r="E201" s="25"/>
      <c r="F201" s="25"/>
      <c r="G201" s="25"/>
      <c r="H201" s="25"/>
      <c r="I201" s="25"/>
      <c r="J201" s="25"/>
    </row>
    <row r="202" spans="1:10" ht="36" x14ac:dyDescent="0.25">
      <c r="A202" s="37" t="s">
        <v>56</v>
      </c>
      <c r="B202" s="32">
        <v>7020</v>
      </c>
      <c r="C202" s="36">
        <f>((C194+C198)/12)/2</f>
        <v>22781.5</v>
      </c>
      <c r="D202" s="36">
        <f>((D194+D198)/12)/2</f>
        <v>22323.958333333332</v>
      </c>
      <c r="E202" s="36">
        <f>D202-C202</f>
        <v>-457.54166666666788</v>
      </c>
      <c r="F202" s="10">
        <f>(D202/C202)/100%</f>
        <v>0.97991608688336296</v>
      </c>
      <c r="G202" s="36">
        <f>((G194+G198)/12)/2</f>
        <v>22781.5</v>
      </c>
      <c r="H202" s="36">
        <f>((H194+H198)/12)/2</f>
        <v>22323.958333333332</v>
      </c>
      <c r="I202" s="36">
        <f>H202-G202</f>
        <v>-457.54166666666788</v>
      </c>
      <c r="J202" s="10">
        <f>(H202/G202)/100%</f>
        <v>0.97991608688336296</v>
      </c>
    </row>
    <row r="203" spans="1:10" x14ac:dyDescent="0.25">
      <c r="A203" s="34" t="s">
        <v>55</v>
      </c>
      <c r="B203" s="33">
        <v>7021</v>
      </c>
      <c r="C203" s="25">
        <f>'[1]фін план'!E219</f>
        <v>432000</v>
      </c>
      <c r="D203" s="25">
        <f t="shared" ref="D203:J203" si="8">D194</f>
        <v>432000</v>
      </c>
      <c r="E203" s="25">
        <f t="shared" si="8"/>
        <v>0</v>
      </c>
      <c r="F203" s="25">
        <f t="shared" si="8"/>
        <v>1</v>
      </c>
      <c r="G203" s="25">
        <f t="shared" si="8"/>
        <v>432000</v>
      </c>
      <c r="H203" s="25">
        <f t="shared" si="8"/>
        <v>432000</v>
      </c>
      <c r="I203" s="25">
        <f t="shared" si="8"/>
        <v>0</v>
      </c>
      <c r="J203" s="25">
        <f t="shared" si="8"/>
        <v>1</v>
      </c>
    </row>
    <row r="204" spans="1:10" x14ac:dyDescent="0.25">
      <c r="A204" s="34" t="s">
        <v>54</v>
      </c>
      <c r="B204" s="33">
        <v>7022</v>
      </c>
      <c r="C204" s="25"/>
      <c r="D204" s="25"/>
      <c r="E204" s="25"/>
      <c r="F204" s="25"/>
      <c r="G204" s="25"/>
      <c r="H204" s="25"/>
      <c r="I204" s="25"/>
      <c r="J204" s="25"/>
    </row>
    <row r="205" spans="1:10" x14ac:dyDescent="0.25">
      <c r="A205" s="35" t="s">
        <v>53</v>
      </c>
      <c r="B205" s="33" t="s">
        <v>52</v>
      </c>
      <c r="C205" s="25"/>
      <c r="D205" s="25"/>
      <c r="E205" s="25"/>
      <c r="F205" s="25"/>
      <c r="G205" s="25"/>
      <c r="H205" s="25"/>
      <c r="I205" s="25"/>
      <c r="J205" s="25"/>
    </row>
    <row r="206" spans="1:10" x14ac:dyDescent="0.25">
      <c r="A206" s="35" t="s">
        <v>51</v>
      </c>
      <c r="B206" s="33" t="s">
        <v>50</v>
      </c>
      <c r="C206" s="25"/>
      <c r="D206" s="25"/>
      <c r="E206" s="25"/>
      <c r="F206" s="25"/>
      <c r="G206" s="25"/>
      <c r="H206" s="25"/>
      <c r="I206" s="25"/>
      <c r="J206" s="25"/>
    </row>
    <row r="207" spans="1:10" x14ac:dyDescent="0.25">
      <c r="A207" s="35" t="s">
        <v>49</v>
      </c>
      <c r="B207" s="33" t="s">
        <v>48</v>
      </c>
      <c r="C207" s="25">
        <f>'[1]фін план'!E223</f>
        <v>114756</v>
      </c>
      <c r="D207" s="25">
        <f t="shared" ref="D207:J207" si="9">D198</f>
        <v>103775</v>
      </c>
      <c r="E207" s="25">
        <f t="shared" si="9"/>
        <v>-10981</v>
      </c>
      <c r="F207" s="10">
        <f t="shared" si="9"/>
        <v>0.90431001429119173</v>
      </c>
      <c r="G207" s="25">
        <f t="shared" si="9"/>
        <v>114756</v>
      </c>
      <c r="H207" s="25">
        <f t="shared" si="9"/>
        <v>103775</v>
      </c>
      <c r="I207" s="25">
        <f t="shared" si="9"/>
        <v>-10981</v>
      </c>
      <c r="J207" s="10">
        <f t="shared" si="9"/>
        <v>0.90431001429119173</v>
      </c>
    </row>
    <row r="208" spans="1:10" x14ac:dyDescent="0.25">
      <c r="A208" s="35" t="s">
        <v>47</v>
      </c>
      <c r="B208" s="33" t="s">
        <v>46</v>
      </c>
      <c r="C208" s="25"/>
      <c r="D208" s="25"/>
      <c r="E208" s="25"/>
      <c r="F208" s="25"/>
      <c r="G208" s="25"/>
      <c r="H208" s="25"/>
      <c r="I208" s="25"/>
      <c r="J208" s="25"/>
    </row>
    <row r="209" spans="1:10" x14ac:dyDescent="0.25">
      <c r="A209" s="34" t="s">
        <v>45</v>
      </c>
      <c r="B209" s="33">
        <v>7023</v>
      </c>
      <c r="C209" s="25"/>
      <c r="D209" s="25"/>
      <c r="E209" s="25"/>
      <c r="F209" s="25"/>
      <c r="G209" s="25"/>
      <c r="H209" s="25"/>
      <c r="I209" s="25"/>
      <c r="J209" s="25"/>
    </row>
    <row r="210" spans="1:10" x14ac:dyDescent="0.25">
      <c r="A210" s="34" t="s">
        <v>44</v>
      </c>
      <c r="B210" s="33">
        <v>7024</v>
      </c>
      <c r="C210" s="25"/>
      <c r="D210" s="25"/>
      <c r="E210" s="25"/>
      <c r="F210" s="25"/>
      <c r="G210" s="25"/>
      <c r="H210" s="25"/>
      <c r="I210" s="25"/>
      <c r="J210" s="25"/>
    </row>
    <row r="211" spans="1:10" ht="24" x14ac:dyDescent="0.25">
      <c r="A211" s="12" t="s">
        <v>43</v>
      </c>
      <c r="B211" s="32">
        <v>7030</v>
      </c>
      <c r="C211" s="25"/>
      <c r="D211" s="25"/>
      <c r="E211" s="25"/>
      <c r="F211" s="25"/>
      <c r="G211" s="25"/>
      <c r="H211" s="25"/>
      <c r="I211" s="25"/>
      <c r="J211" s="25"/>
    </row>
    <row r="212" spans="1:10" ht="24" x14ac:dyDescent="0.25">
      <c r="A212" s="31" t="s">
        <v>42</v>
      </c>
      <c r="B212" s="30"/>
      <c r="C212" s="15"/>
      <c r="D212" s="15"/>
      <c r="E212" s="15"/>
      <c r="F212" s="15"/>
      <c r="G212" s="15"/>
      <c r="H212" s="15"/>
      <c r="I212" s="15"/>
      <c r="J212" s="15"/>
    </row>
    <row r="213" spans="1:10" ht="24" x14ac:dyDescent="0.25">
      <c r="A213" s="29" t="s">
        <v>41</v>
      </c>
      <c r="B213" s="11">
        <v>7040</v>
      </c>
      <c r="C213" s="15"/>
      <c r="D213" s="15"/>
      <c r="E213" s="15"/>
      <c r="F213" s="15"/>
      <c r="G213" s="15"/>
      <c r="H213" s="15"/>
      <c r="I213" s="15"/>
      <c r="J213" s="15"/>
    </row>
    <row r="214" spans="1:10" x14ac:dyDescent="0.25">
      <c r="A214" s="22" t="s">
        <v>40</v>
      </c>
      <c r="B214" s="21">
        <v>7041</v>
      </c>
      <c r="C214" s="15"/>
      <c r="D214" s="15"/>
      <c r="E214" s="15"/>
      <c r="F214" s="15"/>
      <c r="G214" s="15"/>
      <c r="H214" s="15"/>
      <c r="I214" s="15"/>
      <c r="J214" s="15"/>
    </row>
    <row r="215" spans="1:10" ht="24.75" x14ac:dyDescent="0.25">
      <c r="A215" s="28" t="s">
        <v>39</v>
      </c>
      <c r="B215" s="21">
        <v>7042</v>
      </c>
      <c r="C215" s="15"/>
      <c r="D215" s="15"/>
      <c r="E215" s="15"/>
      <c r="F215" s="15"/>
      <c r="G215" s="15"/>
      <c r="H215" s="15"/>
      <c r="I215" s="15"/>
      <c r="J215" s="15"/>
    </row>
    <row r="216" spans="1:10" ht="24.75" x14ac:dyDescent="0.25">
      <c r="A216" s="28" t="s">
        <v>38</v>
      </c>
      <c r="B216" s="21">
        <v>7043</v>
      </c>
      <c r="C216" s="15"/>
      <c r="D216" s="15"/>
      <c r="E216" s="15"/>
      <c r="F216" s="15"/>
      <c r="G216" s="15"/>
      <c r="H216" s="15"/>
      <c r="I216" s="15"/>
      <c r="J216" s="15"/>
    </row>
    <row r="217" spans="1:10" x14ac:dyDescent="0.25">
      <c r="A217" s="28" t="s">
        <v>37</v>
      </c>
      <c r="B217" s="21">
        <v>7044</v>
      </c>
      <c r="C217" s="15"/>
      <c r="D217" s="15"/>
      <c r="E217" s="15"/>
      <c r="F217" s="15"/>
      <c r="G217" s="15"/>
      <c r="H217" s="15"/>
      <c r="I217" s="15"/>
      <c r="J217" s="15"/>
    </row>
    <row r="218" spans="1:10" x14ac:dyDescent="0.25">
      <c r="A218" s="28" t="s">
        <v>36</v>
      </c>
      <c r="B218" s="21">
        <v>7045</v>
      </c>
      <c r="C218" s="15"/>
      <c r="D218" s="15"/>
      <c r="E218" s="15"/>
      <c r="F218" s="15"/>
      <c r="G218" s="15"/>
      <c r="H218" s="15"/>
      <c r="I218" s="15"/>
      <c r="J218" s="15"/>
    </row>
    <row r="219" spans="1:10" x14ac:dyDescent="0.25">
      <c r="A219" s="28" t="s">
        <v>35</v>
      </c>
      <c r="B219" s="21">
        <v>7046</v>
      </c>
      <c r="C219" s="15"/>
      <c r="D219" s="15"/>
      <c r="E219" s="15"/>
      <c r="F219" s="15"/>
      <c r="G219" s="15"/>
      <c r="H219" s="15"/>
      <c r="I219" s="15"/>
      <c r="J219" s="15"/>
    </row>
    <row r="220" spans="1:10" x14ac:dyDescent="0.25">
      <c r="A220" s="27" t="s">
        <v>34</v>
      </c>
      <c r="B220" s="11">
        <v>7050</v>
      </c>
      <c r="C220" s="15"/>
      <c r="D220" s="15"/>
      <c r="E220" s="15"/>
      <c r="F220" s="15"/>
      <c r="G220" s="15"/>
      <c r="H220" s="15"/>
      <c r="I220" s="15"/>
      <c r="J220" s="15"/>
    </row>
    <row r="221" spans="1:10" ht="24.75" x14ac:dyDescent="0.25">
      <c r="A221" s="22" t="s">
        <v>33</v>
      </c>
      <c r="B221" s="21">
        <v>7051</v>
      </c>
      <c r="C221" s="15"/>
      <c r="D221" s="15"/>
      <c r="E221" s="15"/>
      <c r="F221" s="15"/>
      <c r="G221" s="15"/>
      <c r="H221" s="15"/>
      <c r="I221" s="15"/>
      <c r="J221" s="15"/>
    </row>
    <row r="222" spans="1:10" x14ac:dyDescent="0.25">
      <c r="A222" s="22" t="s">
        <v>32</v>
      </c>
      <c r="B222" s="21">
        <v>7052</v>
      </c>
      <c r="C222" s="15"/>
      <c r="D222" s="15"/>
      <c r="E222" s="15"/>
      <c r="F222" s="15"/>
      <c r="G222" s="15"/>
      <c r="H222" s="15"/>
      <c r="I222" s="15"/>
      <c r="J222" s="15"/>
    </row>
    <row r="223" spans="1:10" x14ac:dyDescent="0.25">
      <c r="A223" s="22" t="s">
        <v>31</v>
      </c>
      <c r="B223" s="21">
        <v>7053</v>
      </c>
      <c r="C223" s="15"/>
      <c r="D223" s="15"/>
      <c r="E223" s="15"/>
      <c r="F223" s="15"/>
      <c r="G223" s="15"/>
      <c r="H223" s="15"/>
      <c r="I223" s="15"/>
      <c r="J223" s="15"/>
    </row>
    <row r="224" spans="1:10" x14ac:dyDescent="0.25">
      <c r="A224" s="22" t="s">
        <v>30</v>
      </c>
      <c r="B224" s="21">
        <v>7054</v>
      </c>
      <c r="C224" s="15"/>
      <c r="D224" s="15"/>
      <c r="E224" s="15"/>
      <c r="F224" s="15"/>
      <c r="G224" s="15"/>
      <c r="H224" s="15"/>
      <c r="I224" s="15"/>
      <c r="J224" s="15"/>
    </row>
    <row r="225" spans="1:11" x14ac:dyDescent="0.25">
      <c r="A225" s="27" t="s">
        <v>29</v>
      </c>
      <c r="B225" s="11">
        <v>7060</v>
      </c>
      <c r="C225" s="23">
        <f>C226+C229+C232</f>
        <v>243276.88</v>
      </c>
      <c r="D225" s="23">
        <f>C225</f>
        <v>243276.88</v>
      </c>
      <c r="E225" s="23">
        <f>D225-C225</f>
        <v>0</v>
      </c>
      <c r="F225" s="10">
        <f>(D225/C225)*100%</f>
        <v>1</v>
      </c>
      <c r="G225" s="23">
        <f>C225</f>
        <v>243276.88</v>
      </c>
      <c r="H225" s="23">
        <f>G225</f>
        <v>243276.88</v>
      </c>
      <c r="I225" s="23">
        <f>H225-G225</f>
        <v>0</v>
      </c>
      <c r="J225" s="10">
        <f>(H225/G225)*100%</f>
        <v>1</v>
      </c>
    </row>
    <row r="226" spans="1:11" x14ac:dyDescent="0.25">
      <c r="A226" s="22" t="s">
        <v>28</v>
      </c>
      <c r="B226" s="21">
        <v>7061</v>
      </c>
      <c r="C226" s="23">
        <v>120284</v>
      </c>
      <c r="D226" s="23">
        <f>C226</f>
        <v>120284</v>
      </c>
      <c r="E226" s="23">
        <f>D226-C226</f>
        <v>0</v>
      </c>
      <c r="F226" s="10">
        <f>(D226/C226)*100%</f>
        <v>1</v>
      </c>
      <c r="G226" s="23">
        <v>120284</v>
      </c>
      <c r="H226" s="23">
        <f>G226</f>
        <v>120284</v>
      </c>
      <c r="I226" s="23">
        <f>H226-G226</f>
        <v>0</v>
      </c>
      <c r="J226" s="10">
        <f>(H226/G226)*100%</f>
        <v>1</v>
      </c>
    </row>
    <row r="227" spans="1:11" x14ac:dyDescent="0.25">
      <c r="A227" s="26" t="s">
        <v>27</v>
      </c>
      <c r="B227" s="11">
        <v>7070</v>
      </c>
      <c r="C227" s="23"/>
      <c r="D227" s="23"/>
      <c r="E227" s="23"/>
      <c r="F227" s="10"/>
      <c r="G227" s="25"/>
      <c r="H227" s="25"/>
      <c r="I227" s="25"/>
      <c r="J227" s="25"/>
    </row>
    <row r="228" spans="1:11" x14ac:dyDescent="0.25">
      <c r="A228" s="22" t="s">
        <v>26</v>
      </c>
      <c r="B228" s="21">
        <v>7071</v>
      </c>
      <c r="C228" s="23"/>
      <c r="D228" s="23"/>
      <c r="E228" s="23"/>
      <c r="F228" s="10"/>
      <c r="G228" s="25"/>
      <c r="H228" s="25"/>
      <c r="I228" s="25"/>
      <c r="J228" s="25"/>
    </row>
    <row r="229" spans="1:11" x14ac:dyDescent="0.25">
      <c r="A229" s="24" t="s">
        <v>25</v>
      </c>
      <c r="B229" s="21" t="s">
        <v>24</v>
      </c>
      <c r="C229" s="23">
        <v>96255.28</v>
      </c>
      <c r="D229" s="23">
        <f>C229</f>
        <v>96255.28</v>
      </c>
      <c r="E229" s="23">
        <f>D229-C229</f>
        <v>0</v>
      </c>
      <c r="F229" s="10">
        <f>(D229/C229)*100%</f>
        <v>1</v>
      </c>
      <c r="G229" s="23">
        <v>96255.28</v>
      </c>
      <c r="H229" s="23">
        <f>G229</f>
        <v>96255.28</v>
      </c>
      <c r="I229" s="23">
        <f>H229-G229</f>
        <v>0</v>
      </c>
      <c r="J229" s="10">
        <f>(H229/G229)*100%</f>
        <v>1</v>
      </c>
    </row>
    <row r="230" spans="1:11" x14ac:dyDescent="0.25">
      <c r="A230" s="24" t="s">
        <v>23</v>
      </c>
      <c r="B230" s="21" t="s">
        <v>22</v>
      </c>
      <c r="C230" s="23"/>
      <c r="D230" s="23"/>
      <c r="E230" s="23"/>
      <c r="F230" s="10"/>
      <c r="G230" s="25"/>
      <c r="H230" s="25"/>
      <c r="I230" s="25"/>
      <c r="J230" s="25"/>
    </row>
    <row r="231" spans="1:11" x14ac:dyDescent="0.25">
      <c r="A231" s="24" t="s">
        <v>21</v>
      </c>
      <c r="B231" s="21" t="s">
        <v>20</v>
      </c>
      <c r="C231" s="23"/>
      <c r="D231" s="23"/>
      <c r="E231" s="23"/>
      <c r="F231" s="10"/>
      <c r="G231" s="25"/>
      <c r="H231" s="25"/>
      <c r="I231" s="25"/>
      <c r="J231" s="25"/>
    </row>
    <row r="232" spans="1:11" ht="14.45" customHeight="1" x14ac:dyDescent="0.25">
      <c r="A232" s="24" t="s">
        <v>19</v>
      </c>
      <c r="B232" s="21" t="s">
        <v>18</v>
      </c>
      <c r="C232" s="23">
        <v>26737.599999999999</v>
      </c>
      <c r="D232" s="23">
        <f>C232</f>
        <v>26737.599999999999</v>
      </c>
      <c r="E232" s="23">
        <f>D232-C232</f>
        <v>0</v>
      </c>
      <c r="F232" s="10">
        <f>(D232/C232)*100%</f>
        <v>1</v>
      </c>
      <c r="G232" s="23">
        <v>26737.599999999999</v>
      </c>
      <c r="H232" s="23">
        <f>G232</f>
        <v>26737.599999999999</v>
      </c>
      <c r="I232" s="23">
        <f>H232-G232</f>
        <v>0</v>
      </c>
      <c r="J232" s="10">
        <f>(H232/G232)*100%</f>
        <v>1</v>
      </c>
    </row>
    <row r="233" spans="1:11" ht="17.45" customHeight="1" x14ac:dyDescent="0.25">
      <c r="A233" s="22" t="s">
        <v>17</v>
      </c>
      <c r="B233" s="21">
        <v>7072</v>
      </c>
      <c r="C233" s="17"/>
      <c r="D233" s="17"/>
      <c r="E233" s="17"/>
      <c r="F233" s="16"/>
      <c r="G233" s="15"/>
      <c r="H233" s="15"/>
      <c r="I233" s="15"/>
      <c r="J233" s="15"/>
    </row>
    <row r="234" spans="1:11" x14ac:dyDescent="0.25">
      <c r="A234" s="20" t="s">
        <v>16</v>
      </c>
      <c r="B234" s="18"/>
      <c r="C234" s="17"/>
      <c r="D234" s="17"/>
      <c r="E234" s="17"/>
      <c r="F234" s="16"/>
      <c r="G234" s="15"/>
      <c r="H234" s="15"/>
      <c r="I234" s="15"/>
      <c r="J234" s="15"/>
    </row>
    <row r="235" spans="1:11" x14ac:dyDescent="0.25">
      <c r="A235" s="12" t="s">
        <v>15</v>
      </c>
      <c r="B235" s="18">
        <v>7070</v>
      </c>
      <c r="C235" s="17"/>
      <c r="D235" s="17"/>
      <c r="E235" s="17"/>
      <c r="F235" s="16"/>
      <c r="G235" s="15"/>
      <c r="H235" s="15"/>
      <c r="I235" s="15"/>
      <c r="J235" s="15"/>
    </row>
    <row r="236" spans="1:11" x14ac:dyDescent="0.25">
      <c r="A236" s="12" t="s">
        <v>14</v>
      </c>
      <c r="B236" s="18">
        <v>7080</v>
      </c>
      <c r="C236" s="17"/>
      <c r="D236" s="17"/>
      <c r="E236" s="17"/>
      <c r="F236" s="16"/>
      <c r="G236" s="15"/>
      <c r="H236" s="15"/>
      <c r="I236" s="15"/>
      <c r="J236" s="15"/>
    </row>
    <row r="237" spans="1:11" x14ac:dyDescent="0.25">
      <c r="A237" s="19" t="s">
        <v>13</v>
      </c>
      <c r="B237" s="18">
        <v>7090</v>
      </c>
      <c r="C237" s="17"/>
      <c r="D237" s="17"/>
      <c r="E237" s="17"/>
      <c r="F237" s="16"/>
      <c r="G237" s="15"/>
      <c r="H237" s="15"/>
      <c r="I237" s="15"/>
      <c r="J237" s="15"/>
    </row>
    <row r="238" spans="1:11" x14ac:dyDescent="0.25">
      <c r="A238" s="86" t="s">
        <v>12</v>
      </c>
      <c r="B238" s="86"/>
      <c r="C238" s="86"/>
      <c r="D238" s="86"/>
      <c r="E238" s="86"/>
      <c r="F238" s="86"/>
      <c r="G238" s="86"/>
      <c r="H238" s="86"/>
      <c r="I238" s="86"/>
      <c r="J238" s="86"/>
      <c r="K238" s="14"/>
    </row>
    <row r="239" spans="1:11" ht="36" x14ac:dyDescent="0.25">
      <c r="A239" s="13" t="s">
        <v>11</v>
      </c>
      <c r="B239" s="11">
        <v>7100</v>
      </c>
      <c r="C239" s="10">
        <f>(C35/C158)*100</f>
        <v>100</v>
      </c>
      <c r="D239" s="10">
        <f>(D35/D158)*100</f>
        <v>100</v>
      </c>
      <c r="E239" s="9" t="s">
        <v>7</v>
      </c>
      <c r="F239" s="9" t="s">
        <v>7</v>
      </c>
      <c r="G239" s="10">
        <f>(G35/G158)*100</f>
        <v>100</v>
      </c>
      <c r="H239" s="10">
        <f>(H35/H158)*100</f>
        <v>100</v>
      </c>
      <c r="I239" s="9" t="s">
        <v>7</v>
      </c>
      <c r="J239" s="9" t="s">
        <v>7</v>
      </c>
      <c r="K239" s="8"/>
    </row>
    <row r="240" spans="1:11" ht="36" x14ac:dyDescent="0.25">
      <c r="A240" s="12" t="s">
        <v>10</v>
      </c>
      <c r="B240" s="11">
        <v>7110</v>
      </c>
      <c r="C240" s="10">
        <f>((C65+C99)/C159)*100</f>
        <v>0</v>
      </c>
      <c r="D240" s="10">
        <f>((D65+D99)/D159)*100</f>
        <v>0</v>
      </c>
      <c r="E240" s="9" t="s">
        <v>7</v>
      </c>
      <c r="F240" s="9" t="s">
        <v>7</v>
      </c>
      <c r="G240" s="10">
        <f>((G65+G99)/G159)*100</f>
        <v>0</v>
      </c>
      <c r="H240" s="10">
        <f>((H65+H99)/H159)*100</f>
        <v>0</v>
      </c>
      <c r="I240" s="9" t="s">
        <v>7</v>
      </c>
      <c r="J240" s="9" t="s">
        <v>7</v>
      </c>
      <c r="K240" s="8"/>
    </row>
    <row r="241" spans="1:11" ht="36" x14ac:dyDescent="0.25">
      <c r="A241" s="12" t="s">
        <v>9</v>
      </c>
      <c r="B241" s="11">
        <v>7120</v>
      </c>
      <c r="C241" s="10">
        <f>(C133/C159)*100</f>
        <v>0</v>
      </c>
      <c r="D241" s="10">
        <f>(D133/D159)*100</f>
        <v>0</v>
      </c>
      <c r="E241" s="9" t="s">
        <v>7</v>
      </c>
      <c r="F241" s="9" t="s">
        <v>7</v>
      </c>
      <c r="G241" s="10">
        <f>(G133/G159)*100</f>
        <v>0</v>
      </c>
      <c r="H241" s="10">
        <f>(H133/H159)*100</f>
        <v>0</v>
      </c>
      <c r="I241" s="9" t="s">
        <v>7</v>
      </c>
      <c r="J241" s="9" t="s">
        <v>7</v>
      </c>
      <c r="K241" s="8"/>
    </row>
    <row r="242" spans="1:11" ht="36" x14ac:dyDescent="0.25">
      <c r="A242" s="12" t="s">
        <v>8</v>
      </c>
      <c r="B242" s="11">
        <v>7130</v>
      </c>
      <c r="C242" s="10">
        <f>((C117+C119)/C159)*100</f>
        <v>82.652656621728781</v>
      </c>
      <c r="D242" s="10">
        <f>((D117+D119)/D159)*100</f>
        <v>99.499513921854415</v>
      </c>
      <c r="E242" s="9" t="s">
        <v>7</v>
      </c>
      <c r="F242" s="9" t="s">
        <v>7</v>
      </c>
      <c r="G242" s="10">
        <f>((G117+G119)/G159)*100</f>
        <v>82.652656621728781</v>
      </c>
      <c r="H242" s="10">
        <f>((H117+H119)/H159)*100</f>
        <v>99.499513921854415</v>
      </c>
      <c r="I242" s="9" t="s">
        <v>7</v>
      </c>
      <c r="J242" s="9" t="s">
        <v>7</v>
      </c>
      <c r="K242" s="8"/>
    </row>
    <row r="245" spans="1:11" x14ac:dyDescent="0.25">
      <c r="A245" s="2" t="s">
        <v>6</v>
      </c>
      <c r="B245" s="7"/>
      <c r="C245" s="7"/>
      <c r="D245" s="2"/>
      <c r="E245" s="87"/>
      <c r="F245" s="87"/>
      <c r="G245" s="2"/>
      <c r="H245" s="88" t="s">
        <v>5</v>
      </c>
      <c r="I245" s="88"/>
      <c r="J245" s="88"/>
    </row>
    <row r="246" spans="1:11" x14ac:dyDescent="0.25">
      <c r="A246" s="6" t="s">
        <v>4</v>
      </c>
      <c r="B246" s="5"/>
      <c r="C246" s="5"/>
      <c r="D246" s="2"/>
      <c r="E246" s="4" t="s">
        <v>3</v>
      </c>
      <c r="F246" s="4"/>
      <c r="G246" s="2"/>
      <c r="H246" s="83" t="s">
        <v>2</v>
      </c>
      <c r="I246" s="83"/>
      <c r="J246" s="83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11" x14ac:dyDescent="0.25">
      <c r="A248" s="3"/>
      <c r="B248" s="2"/>
      <c r="C248" s="2"/>
      <c r="D248" s="2"/>
      <c r="E248" s="2"/>
      <c r="F248" s="2"/>
      <c r="G248" s="2"/>
      <c r="H248" s="2"/>
      <c r="I248" s="2"/>
    </row>
    <row r="252" spans="1:11" x14ac:dyDescent="0.25">
      <c r="A252" s="1" t="s">
        <v>1</v>
      </c>
      <c r="H252" s="84" t="s">
        <v>0</v>
      </c>
      <c r="I252" s="84"/>
      <c r="J252" s="84"/>
    </row>
  </sheetData>
  <mergeCells count="23">
    <mergeCell ref="A146:J146"/>
    <mergeCell ref="A6:J6"/>
    <mergeCell ref="A7:J7"/>
    <mergeCell ref="A8:J8"/>
    <mergeCell ref="A9:J9"/>
    <mergeCell ref="D10:E10"/>
    <mergeCell ref="A11:A12"/>
    <mergeCell ref="B11:B12"/>
    <mergeCell ref="C11:F11"/>
    <mergeCell ref="G11:J11"/>
    <mergeCell ref="A14:J14"/>
    <mergeCell ref="A15:J15"/>
    <mergeCell ref="A56:J56"/>
    <mergeCell ref="A116:J116"/>
    <mergeCell ref="A129:J129"/>
    <mergeCell ref="H246:J246"/>
    <mergeCell ref="H252:J252"/>
    <mergeCell ref="A157:J157"/>
    <mergeCell ref="A173:J173"/>
    <mergeCell ref="A182:J182"/>
    <mergeCell ref="A238:J238"/>
    <mergeCell ref="E245:F245"/>
    <mergeCell ref="H245:J245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Кляпка</cp:lastModifiedBy>
  <dcterms:created xsi:type="dcterms:W3CDTF">2026-03-02T13:34:43Z</dcterms:created>
  <dcterms:modified xsi:type="dcterms:W3CDTF">2026-03-26T14:37:58Z</dcterms:modified>
</cp:coreProperties>
</file>