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/>
  </bookViews>
  <sheets>
    <sheet name="фін план" sheetId="1" r:id="rId1"/>
    <sheet name="1_ кап інвестиції" sheetId="2" r:id="rId2"/>
    <sheet name="2_ кап будівництво" sheetId="3" r:id="rId3"/>
    <sheet name="3_ залучені кошти" sheetId="4" r:id="rId4"/>
    <sheet name="4_ персонал" sheetId="5" r:id="rId5"/>
    <sheet name="5_майно" sheetId="8" r:id="rId6"/>
    <sheet name="6_транспорт" sheetId="9" r:id="rId7"/>
    <sheet name="ЗВІТ" sheetId="10" r:id="rId8"/>
    <sheet name="Лист1" sheetId="11" r:id="rId9"/>
  </sheets>
  <definedNames>
    <definedName name="_xlnm.Print_Area" localSheetId="0">'фін план'!$A$1:$K$233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D74" i="1"/>
  <c r="D45" i="1"/>
  <c r="G78" i="1"/>
  <c r="G91" i="1" l="1"/>
  <c r="G90" i="1"/>
  <c r="E87" i="1"/>
  <c r="E156" i="1" l="1"/>
  <c r="K44" i="1" l="1"/>
  <c r="G48" i="1"/>
  <c r="G52" i="1"/>
  <c r="G53" i="1"/>
  <c r="F48" i="1"/>
  <c r="E49" i="1" l="1"/>
  <c r="E48" i="1" s="1"/>
  <c r="D48" i="1" l="1"/>
  <c r="D56" i="1"/>
  <c r="D217" i="1" l="1"/>
  <c r="D214" i="1"/>
  <c r="D213" i="1"/>
  <c r="D209" i="1"/>
  <c r="D207" i="1"/>
  <c r="D206" i="1"/>
  <c r="D205" i="1"/>
  <c r="D203" i="1"/>
  <c r="D156" i="1"/>
  <c r="D153" i="1" s="1"/>
  <c r="D148" i="1"/>
  <c r="D120" i="1"/>
  <c r="D105" i="1"/>
  <c r="D104" i="1"/>
  <c r="D70" i="1"/>
  <c r="D65" i="1" s="1"/>
  <c r="D64" i="1" l="1"/>
  <c r="D40" i="1"/>
  <c r="E202" i="1"/>
  <c r="E201" i="1"/>
  <c r="E148" i="1" l="1"/>
  <c r="I11" i="5" l="1"/>
  <c r="F153" i="1" l="1"/>
  <c r="I18" i="5" l="1"/>
  <c r="I14" i="5"/>
  <c r="I12" i="5"/>
  <c r="H23" i="5"/>
  <c r="H23" i="9"/>
  <c r="H17" i="9"/>
  <c r="H16" i="9"/>
  <c r="H15" i="9"/>
  <c r="H14" i="9"/>
  <c r="H13" i="9"/>
  <c r="H12" i="9"/>
  <c r="F24" i="9"/>
  <c r="J23" i="5"/>
  <c r="K23" i="5"/>
  <c r="L23" i="5"/>
  <c r="D20" i="5"/>
  <c r="D23" i="5" l="1"/>
  <c r="C23" i="5"/>
  <c r="F23" i="5"/>
  <c r="G19" i="5" l="1"/>
  <c r="E19" i="5" s="1"/>
  <c r="J20" i="5"/>
  <c r="K20" i="5"/>
  <c r="L20" i="5"/>
  <c r="H20" i="5"/>
  <c r="H11" i="9"/>
  <c r="E24" i="9"/>
  <c r="G24" i="9"/>
  <c r="C20" i="8"/>
  <c r="E11" i="8"/>
  <c r="E12" i="8"/>
  <c r="E13" i="8"/>
  <c r="E14" i="8"/>
  <c r="E15" i="8"/>
  <c r="E16" i="8"/>
  <c r="E17" i="8"/>
  <c r="E18" i="8"/>
  <c r="E19" i="8"/>
  <c r="E10" i="8"/>
  <c r="D16" i="2"/>
  <c r="E16" i="2"/>
  <c r="F16" i="2"/>
  <c r="G16" i="2"/>
  <c r="H16" i="2"/>
  <c r="I16" i="2"/>
  <c r="J16" i="2"/>
  <c r="K16" i="2"/>
  <c r="L16" i="2"/>
  <c r="M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N13" i="2"/>
  <c r="N10" i="2"/>
  <c r="G155" i="1"/>
  <c r="G153" i="1" s="1"/>
  <c r="H155" i="1"/>
  <c r="H153" i="1" s="1"/>
  <c r="I155" i="1"/>
  <c r="I153" i="1" s="1"/>
  <c r="J156" i="1"/>
  <c r="J155" i="1" s="1"/>
  <c r="J153" i="1" s="1"/>
  <c r="F166" i="1"/>
  <c r="F164" i="1"/>
  <c r="F163" i="1"/>
  <c r="F162" i="1"/>
  <c r="F158" i="1"/>
  <c r="E158" i="1" s="1"/>
  <c r="F157" i="1"/>
  <c r="E157" i="1" s="1"/>
  <c r="N16" i="2" l="1"/>
  <c r="E20" i="8"/>
  <c r="E128" i="1" l="1"/>
  <c r="E129" i="1"/>
  <c r="E130" i="1"/>
  <c r="E131" i="1"/>
  <c r="E132" i="1"/>
  <c r="E133" i="1"/>
  <c r="E134" i="1"/>
  <c r="E135" i="1"/>
  <c r="G17" i="5" l="1"/>
  <c r="E17" i="5" s="1"/>
  <c r="G16" i="5"/>
  <c r="G15" i="5"/>
  <c r="E23" i="5" l="1"/>
  <c r="G23" i="5" l="1"/>
  <c r="I20" i="5"/>
  <c r="G20" i="5"/>
  <c r="I23" i="5" l="1"/>
</calcChain>
</file>

<file path=xl/sharedStrings.xml><?xml version="1.0" encoding="utf-8"?>
<sst xmlns="http://schemas.openxmlformats.org/spreadsheetml/2006/main" count="1201" uniqueCount="458">
  <si>
    <t>Управління фінансів</t>
  </si>
  <si>
    <t>"ЗАТВЕРДЖЕНО"</t>
  </si>
  <si>
    <t>Боярської міської ради</t>
  </si>
  <si>
    <t>Рішенням виконкому</t>
  </si>
  <si>
    <t>від ____________року №</t>
  </si>
  <si>
    <t>від                                  року №</t>
  </si>
  <si>
    <t>_________________        _____________</t>
  </si>
  <si>
    <t>М.П.</t>
  </si>
  <si>
    <t>________________ __________</t>
  </si>
  <si>
    <t>"     "                                  р.</t>
  </si>
  <si>
    <t>"ПОГОДЖЕНО"</t>
  </si>
  <si>
    <t xml:space="preserve">Відділ економічного розвитку та тарифної політики </t>
  </si>
  <si>
    <t>виконавчого комітету Боярської міської ради</t>
  </si>
  <si>
    <t>Проект</t>
  </si>
  <si>
    <t>Затверджений</t>
  </si>
  <si>
    <t>Уточнений</t>
  </si>
  <si>
    <t>х</t>
  </si>
  <si>
    <t>________________          ______________</t>
  </si>
  <si>
    <t>зробити позначку "Х"</t>
  </si>
  <si>
    <t>Коди</t>
  </si>
  <si>
    <t xml:space="preserve">Підприємство  </t>
  </si>
  <si>
    <t>Комунальне некомерційне підприємство "Лікарня інтенсивного лікування Боярської міської ради"</t>
  </si>
  <si>
    <t xml:space="preserve">за ЄДРПОУ </t>
  </si>
  <si>
    <t>01994669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</si>
  <si>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</si>
  <si>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</si>
  <si>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</si>
  <si>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</si>
  <si>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Київська область, Фастівський район, м. Боярка, вулиця Соборності, 51, 08154</t>
  </si>
  <si>
    <t>за КОАТУУ</t>
  </si>
  <si>
    <t>UA32140030010045925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</si>
  <si>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</si>
  <si>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Боярська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</si>
  <si>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</si>
  <si>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</si>
  <si>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</si>
  <si>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</si>
  <si>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</si>
  <si>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Діяльність лікарняних заклаів</t>
  </si>
  <si>
    <t xml:space="preserve">за  КВЕД  </t>
  </si>
  <si>
    <t>86.10</t>
  </si>
  <si>
    <t>Одиниця виміру, грн.</t>
  </si>
  <si>
    <t>тис. грн.</t>
  </si>
  <si>
    <t>Форма власності</t>
  </si>
  <si>
    <t>Комунальна власність</t>
  </si>
  <si>
    <t>Середньооблікова кількість штатних працівників</t>
  </si>
  <si>
    <t xml:space="preserve">Місцезнаходження  </t>
  </si>
  <si>
    <t>Київська область, Фастівський район, м. Боярка, вулиця Собоності, 51, 08154</t>
  </si>
  <si>
    <t xml:space="preserve">Телефон </t>
  </si>
  <si>
    <t>(04598) 40-059</t>
  </si>
  <si>
    <t>Керівник</t>
  </si>
  <si>
    <t>Хоменко Наталія Віталіївна</t>
  </si>
  <si>
    <t>ФІНАНСОВИЙ ПЛАН ПІДПРИЄМСТВА НА 2025 рік</t>
  </si>
  <si>
    <t>тис. грн. (0,000)</t>
  </si>
  <si>
    <t>Найменування показника</t>
  </si>
  <si>
    <t xml:space="preserve">Код рядка </t>
  </si>
  <si>
    <t>Факт 2024 року</t>
  </si>
  <si>
    <t>Фінансовий план 2025 року</t>
  </si>
  <si>
    <t>Уточнений фінансовий план 2025 року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</si>
  <si>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</si>
  <si>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</si>
  <si>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</si>
  <si>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</si>
  <si>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</si>
  <si>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</si>
  <si>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9</t>
  </si>
  <si>
    <t>10</t>
  </si>
  <si>
    <t>I. Формування фінансових результатів</t>
  </si>
  <si>
    <t>І.І. Доходи</t>
  </si>
  <si>
    <t>Залишок коштів на початок періоду</t>
  </si>
  <si>
    <t>сума рядків 0110-0140</t>
  </si>
  <si>
    <t xml:space="preserve">Цільове фінансування </t>
  </si>
  <si>
    <t>НСЗУ</t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</si>
  <si>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</si>
  <si>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</si>
  <si>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</si>
  <si>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>Надходження (дохід, виручка) від реалізації продукції (товарів, робіт, послуг), в т.ч.:</t>
  </si>
  <si>
    <t>сума рядків 1010,1020,1030,1040,1050,1060,1070</t>
  </si>
  <si>
    <t>Дохід (виручка) від реалізації продукції (товарів, робіт, послуг)</t>
  </si>
  <si>
    <t>плата за послуги, що надаються згідно з основною діяльністю (платні медичні, стоматологічні послуги)</t>
  </si>
  <si>
    <t>Дохід за державною програмою медичних гарантій</t>
  </si>
  <si>
    <t xml:space="preserve">   доходи за програмою медичних гарантій від НСЗУ</t>
  </si>
  <si>
    <t>Дохід за рахунок трансфертів з інших місцевих бюдетів</t>
  </si>
  <si>
    <t>Дохід з державного (обласного) бюджету за цільовими програмами, в т.ч.:</t>
  </si>
  <si>
    <t>Дохід з місцевого бюджету за цільовими програмами, в т.ч.:</t>
  </si>
  <si>
    <t>сума рядків 1051,1052</t>
  </si>
  <si>
    <t>за програмою фінансової підтримки, в т.ч.:</t>
  </si>
  <si>
    <t xml:space="preserve">    на покриття вартості комунальних послуг та енергоносіїв </t>
  </si>
  <si>
    <t>1051/1</t>
  </si>
  <si>
    <t xml:space="preserve">на окремі заходи по реалізації місцевих програм,  в т.ч.: (розшифрувати) </t>
  </si>
  <si>
    <t>багатопрофільна стаціонарна медична охорона здоров'я (0212010)-оплата праці і нарахуванняя на неї</t>
  </si>
  <si>
    <t>1052/1</t>
  </si>
  <si>
    <t>багатопрофільна стаціонарна медична охорона здоров'я (0212010)-обладнання,ремонт  - придбання основного капіталу</t>
  </si>
  <si>
    <t>багатопрофільна стаціонарна медична охорона здоров'я (0212010)-продукти харчування</t>
  </si>
  <si>
    <t>багатопрофільна стаціонарна медична охорона здоров'я (0212010)-охорона</t>
  </si>
  <si>
    <t>багатопрофільна стаціонарна медична допомога населенню (0212010)-премія ВЛК,медикаменти</t>
  </si>
  <si>
    <t>1052/2</t>
  </si>
  <si>
    <t>інші програми та заходи у сфері охорони здоров'я (0212152)</t>
  </si>
  <si>
    <t>1052/3</t>
  </si>
  <si>
    <t>Від надання медичних за кошти юридичних та фізичних осіб</t>
  </si>
  <si>
    <t>1061…</t>
  </si>
  <si>
    <t>Інші доходи від операційної діяльності, в т.ч.:</t>
  </si>
  <si>
    <t>сума рядків 1071-1076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</si>
  <si>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</si>
  <si>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</si>
  <si>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</si>
  <si>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</si>
  <si>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</si>
  <si>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</si>
  <si>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</si>
  <si>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</si>
  <si>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</si>
  <si>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сума рядків 1110,1120,1130,1140-1250</t>
  </si>
  <si>
    <t>Витрати на послуги, матеріали та сировину, в т.ч.:</t>
  </si>
  <si>
    <t>сума рядків 1111,1112,1113,1114</t>
  </si>
  <si>
    <t>медикаменти та перев'язувальні матеріали, в т.ч.:</t>
  </si>
  <si>
    <t xml:space="preserve">   для пільгової категорії населення</t>
  </si>
  <si>
    <t>1111/1</t>
  </si>
  <si>
    <t>продукти харчування</t>
  </si>
  <si>
    <t>запасні частини до транспортних засобів</t>
  </si>
  <si>
    <t>господарчі товари та інвентар, в т.ч.:</t>
  </si>
  <si>
    <t xml:space="preserve">   основні засоби</t>
  </si>
  <si>
    <t>1114/1</t>
  </si>
  <si>
    <t xml:space="preserve">   малоцінні товари</t>
  </si>
  <si>
    <t>1114/2</t>
  </si>
  <si>
    <t>Витрати на паливо-мастильні матеріали</t>
  </si>
  <si>
    <t>Витрати на комунальні послуги та енергоносії, в т.ч.:</t>
  </si>
  <si>
    <t>сума рядків 1131,1132,1133,1134,1135</t>
  </si>
  <si>
    <t>витрати на електроенергію, в т.ч.:</t>
  </si>
  <si>
    <t>за рахунок відшкодування</t>
  </si>
  <si>
    <t>1131/1</t>
  </si>
  <si>
    <t>від орендарів</t>
  </si>
  <si>
    <t>витрати на водопостачання та водовідведення, в т.ч.:</t>
  </si>
  <si>
    <t>1132/2</t>
  </si>
  <si>
    <t>витрати на природний газ</t>
  </si>
  <si>
    <t>1133/1</t>
  </si>
  <si>
    <t>витрати на тверде паливо</t>
  </si>
  <si>
    <t>1134/1</t>
  </si>
  <si>
    <t>витрати на теплопостачання</t>
  </si>
  <si>
    <t>1135/1</t>
  </si>
  <si>
    <t>Витрати за вивіз ТПВ, нечистот</t>
  </si>
  <si>
    <t>багатопрофільна стаціонарна медична охорона здоров'я (0212010)-обладнання, ремонт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</si>
  <si>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</si>
  <si>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</si>
  <si>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</si>
  <si>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</si>
  <si>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Виплата пенсій і допомоги</t>
  </si>
  <si>
    <t>Інші виплати населенню</t>
  </si>
  <si>
    <t>Виплати лікарям-інтернам</t>
  </si>
  <si>
    <t>Витрати по виконанню цільових програм</t>
  </si>
  <si>
    <t>Витрати на охорону праці та навчання працівників</t>
  </si>
  <si>
    <t>Амортизація</t>
  </si>
  <si>
    <t>Інші витрати</t>
  </si>
  <si>
    <t>Адміністративні витрати, в т.ч.:</t>
  </si>
  <si>
    <t>сума рядків 1310,1320-1410,1420-1450</t>
  </si>
  <si>
    <t>Витрати на товари, заходи, в т.ч.:</t>
  </si>
  <si>
    <t>сума рядків 1311,1312-1316</t>
  </si>
  <si>
    <t>витрати на канцтовари, офісне приладдя та устаткування, в т.ч.:</t>
  </si>
  <si>
    <t>основні засоби</t>
  </si>
  <si>
    <t>1311/1</t>
  </si>
  <si>
    <t>малоцінні товари</t>
  </si>
  <si>
    <t>1311/2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</si>
  <si>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</si>
  <si>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</si>
  <si>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</si>
  <si>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</si>
  <si>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культурно-масові заходи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</si>
  <si>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</si>
  <si>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</si>
  <si>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</si>
  <si>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</si>
  <si>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</si>
  <si>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</si>
  <si>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підвищення кваліфікації та перепідготовку кадрів</t>
  </si>
  <si>
    <t>Інші адміністративні витрати</t>
  </si>
  <si>
    <t>Інші витрати від операційної діяльності</t>
  </si>
  <si>
    <t>плата за розрахунково-касове обслуговування (інші послуги банків) тощо</t>
  </si>
  <si>
    <t>Витрати на збут, в т.ч.:</t>
  </si>
  <si>
    <t>сума рядків 1510-1550</t>
  </si>
  <si>
    <t>Матеріальні затрати</t>
  </si>
  <si>
    <t>Інші операційні витрати</t>
  </si>
  <si>
    <t>витрати на рекламу, гарантійний ремонт (обслуговування) тощо</t>
  </si>
  <si>
    <t>Інші витрати, усього, у тому числі (розшифрувати):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</si>
  <si>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</si>
  <si>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</si>
  <si>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</si>
  <si>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сума рядків 1160, 1420, 1520</t>
  </si>
  <si>
    <t>у т.ч. за рахунок місцевого бюджету</t>
  </si>
  <si>
    <t>сума рядків 1170, 1430, 1530</t>
  </si>
  <si>
    <t>сума рядків 1110, 1120, 1311, 1360, 1370, 1510</t>
  </si>
  <si>
    <t>сума рядків 1130, 1380</t>
  </si>
  <si>
    <t>сума рядків 1240, 1440, 1540</t>
  </si>
  <si>
    <t>сума рядків 1250, 1410, 1550, 1600, 1700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</si>
  <si>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</si>
  <si>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</si>
  <si>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</si>
  <si>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</si>
  <si>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</si>
  <si>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</si>
  <si>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</si>
  <si>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</si>
  <si>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</si>
  <si>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</si>
  <si>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</si>
  <si>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</si>
  <si>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</si>
  <si>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</si>
  <si>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</si>
  <si>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</si>
  <si>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</si>
  <si>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</si>
  <si>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</si>
  <si>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</si>
  <si>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</si>
  <si>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</si>
  <si>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</si>
  <si>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</si>
  <si>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</si>
  <si>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>Усього доходів (сума рядків 0100, 1000, 3000, 4000)</t>
  </si>
  <si>
    <t>Усього витрат (сума рядків 1100, 1300, 1500, 1600, 1700, 3100, 4020)</t>
  </si>
  <si>
    <t>Нерозподілені доходи</t>
  </si>
  <si>
    <t>зберігається чи утримується за рахунок чистого прибутку на кінець звітного періоду та зберігається для подальшого використання як власний капітал</t>
  </si>
  <si>
    <t xml:space="preserve">Чистий фінансовий результат,
у тому числі:
</t>
  </si>
  <si>
    <t>прибуток</t>
  </si>
  <si>
    <t>збиток</t>
  </si>
  <si>
    <t>VІ. Додаткова інформація</t>
  </si>
  <si>
    <t>Дані про персонал та витрати на оплату праці</t>
  </si>
  <si>
    <t>Уточнений Фінансовий план 2025 року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</si>
  <si>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</si>
  <si>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</si>
  <si>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</si>
  <si>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</si>
  <si>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</si>
  <si>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адміністративно-управлінський персонал</t>
  </si>
  <si>
    <t>лікарській персонал</t>
  </si>
  <si>
    <t>спеціалісти-немедики</t>
  </si>
  <si>
    <t>фахівці з базовою та неповною вищою медичною освітою</t>
  </si>
  <si>
    <t>молодший медичний персонал</t>
  </si>
  <si>
    <t>інший персонал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</si>
  <si>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</si>
  <si>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</si>
  <si>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</si>
  <si>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</si>
  <si>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Сплата податків та зборів до Державного бюджету України (податкові платежі), усього</t>
  </si>
  <si>
    <t xml:space="preserve">Сплата податків та зборів до місцевих бюджетів
(податкові платежі), усього, в т.ч.:
</t>
  </si>
  <si>
    <t>податок на доходи фізичних осіб</t>
  </si>
  <si>
    <t>земельний податок</t>
  </si>
  <si>
    <t>орендна плата</t>
  </si>
  <si>
    <t>військовий збір</t>
  </si>
  <si>
    <t>Податкова заборгованість, в т.ч.</t>
  </si>
  <si>
    <t>погашення реструктуризованих та відстрочених сум, що підлягають сплаті в поточному році до бюджетів та державних цільових фондів</t>
  </si>
  <si>
    <t>інші (штрафи, пені, неустойки)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</si>
  <si>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</si>
  <si>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</si>
  <si>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</si>
  <si>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</si>
  <si>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>В.о. директора</t>
  </si>
  <si>
    <t>_______________________</t>
  </si>
  <si>
    <t>Наталія ХОМЕНКО</t>
  </si>
  <si>
    <t xml:space="preserve">      (посада)</t>
  </si>
  <si>
    <t>(підпис)</t>
  </si>
  <si>
    <t xml:space="preserve">         (Власне ім'я, ПРІЗВИЩЕ)    </t>
  </si>
  <si>
    <t>Головний бухгалтер</t>
  </si>
  <si>
    <t>Ірина ПЛЄХАНОВА</t>
  </si>
  <si>
    <t>Начальник планово-економічного відділу</t>
  </si>
  <si>
    <t>Тетяна ПРЯХІНА</t>
  </si>
  <si>
    <t>Керуючий справами виконавчого комітету</t>
  </si>
  <si>
    <t>Ганна САЛАМАТІНА</t>
  </si>
  <si>
    <t>Додаток 1.1. до Фінансового плану на 2024 рік</t>
  </si>
  <si>
    <t>Таблиця 1</t>
  </si>
  <si>
    <t>Джерела капітальних інвестицій</t>
  </si>
  <si>
    <t>(рядок 3100 Фінансового плану)</t>
  </si>
  <si>
    <t>тис.грн. (без ПДВ)</t>
  </si>
  <si>
    <t>№ з/п</t>
  </si>
  <si>
    <t>Найменування об'єкта</t>
  </si>
  <si>
    <t>Код рядка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</si>
  <si>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</si>
  <si>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</si>
  <si>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</si>
  <si>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</si>
  <si>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</si>
  <si>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</si>
  <si>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</si>
  <si>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</si>
  <si>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</si>
  <si>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</si>
  <si>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</si>
  <si>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</si>
  <si>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</si>
  <si>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</si>
  <si>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</si>
  <si>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Директор</t>
  </si>
  <si>
    <t>Володимир ПЛЯЦЕК</t>
  </si>
  <si>
    <t>Додаток 1.2.  до Фінансового плану на 2024 рік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</si>
  <si>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</si>
  <si>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</si>
  <si>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</si>
  <si>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</si>
  <si>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</si>
  <si>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</si>
  <si>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</si>
  <si>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</si>
  <si>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</si>
  <si>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</si>
  <si>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</si>
  <si>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</si>
  <si>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</si>
  <si>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</si>
  <si>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</si>
  <si>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</si>
  <si>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</si>
  <si>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</si>
  <si>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-</t>
  </si>
  <si>
    <t>Додаток 1.3.  до Фінансового плану на 2024 рік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</si>
  <si>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</si>
  <si>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</si>
  <si>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</si>
  <si>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</si>
  <si>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</si>
  <si>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</si>
  <si>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</si>
  <si>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</si>
  <si>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</si>
  <si>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</si>
  <si>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</si>
  <si>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</si>
  <si>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</si>
  <si>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</si>
  <si>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</si>
  <si>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</si>
  <si>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</si>
  <si>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</si>
  <si>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__________________</t>
  </si>
  <si>
    <t>Додаток 1.4. до Фінансового плану на 2024 рік</t>
  </si>
  <si>
    <t>Таблиця 4</t>
  </si>
  <si>
    <t xml:space="preserve">ВИКОРИСТАННЯ ТРУДОВИХ РЕСУРСІВ </t>
  </si>
  <si>
    <t>на 2024 рік</t>
  </si>
  <si>
    <t>Назва показника</t>
  </si>
  <si>
    <t>Факт 2022 року</t>
  </si>
  <si>
    <t>Уточнений фінансовий план 2023 року</t>
  </si>
  <si>
    <t>Плановий 2024 рік (усього)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</si>
  <si>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</si>
  <si>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</si>
  <si>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</si>
  <si>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</si>
  <si>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</si>
  <si>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</si>
  <si>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</si>
  <si>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</si>
  <si>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</si>
  <si>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</si>
  <si>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</si>
  <si>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</si>
  <si>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</si>
  <si>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</si>
  <si>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</si>
  <si>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</si>
  <si>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</si>
  <si>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</si>
  <si>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</si>
  <si>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</si>
  <si>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</si>
  <si>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</si>
  <si>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</si>
  <si>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підсумками роботи за рік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</si>
  <si>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</si>
  <si>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</si>
  <si>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</si>
  <si>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</si>
  <si>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надаються відповідні обґрунтування. </t>
  </si>
  <si>
    <t>______________________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</si>
  <si>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</si>
  <si>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Додаток 1.5. до Фінансового плану на 2024  рік</t>
  </si>
  <si>
    <t>Таблиця 5</t>
  </si>
  <si>
    <t>Відомості про майно</t>
  </si>
  <si>
    <t>Назва майна</t>
  </si>
  <si>
    <t>Місце знаходження</t>
  </si>
  <si>
    <t>Балансова вартість (тис.грн.) на 01.01.2023 р.</t>
  </si>
  <si>
    <t>Сума нарахованого зносу (тис.грн.)</t>
  </si>
  <si>
    <t>Залишкова вартість (тис.грн.) на 01.01.2024 р.</t>
  </si>
  <si>
    <t xml:space="preserve">Фактичний стан майна </t>
  </si>
  <si>
    <t>Земельні ділянки</t>
  </si>
  <si>
    <t>Київська область, Фастівський район, місто Боярка, вулиця Соборності, 51</t>
  </si>
  <si>
    <t>Користитвуання згідно Державного акту на право постійного користування земельною ділянкою (серія ЯЯ № 153839 від 19.01.2010 року)</t>
  </si>
  <si>
    <t>в т.ч. передано в оренду</t>
  </si>
  <si>
    <t>0,03 га</t>
  </si>
  <si>
    <t>Будинки та споруди</t>
  </si>
  <si>
    <t>158,6 кв.м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</si>
  <si>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</si>
  <si>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</si>
  <si>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</si>
  <si>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</si>
  <si>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</si>
  <si>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Додаток 1.6. до Фінансового плану на 2024 рік</t>
  </si>
  <si>
    <t>Транспортні витрати</t>
  </si>
  <si>
    <t xml:space="preserve">Витрати, повязані з використанням власних службових автомобілів </t>
  </si>
  <si>
    <t>Таблиця 6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</si>
  <si>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</si>
  <si>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</si>
  <si>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</si>
  <si>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</si>
  <si>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</si>
  <si>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факт 2022 року</t>
  </si>
  <si>
    <t xml:space="preserve"> фінансовий план 2023  року</t>
  </si>
  <si>
    <t>плановий рік</t>
  </si>
  <si>
    <t>Renault Dokker</t>
  </si>
  <si>
    <t>для забезпечення надання медичноъ допомоги</t>
  </si>
  <si>
    <t>Renault Duster</t>
  </si>
  <si>
    <t>Chevrolet Niva</t>
  </si>
  <si>
    <t>Peugeot Boxer</t>
  </si>
  <si>
    <t>УАЗ</t>
  </si>
  <si>
    <t>Флюорограф</t>
  </si>
  <si>
    <t>Газ-53</t>
  </si>
  <si>
    <t>Витрати на оренду службових автомобілів</t>
  </si>
  <si>
    <t>Таблиця 7</t>
  </si>
  <si>
    <t>Договір</t>
  </si>
  <si>
    <t>Дата початку оренди</t>
  </si>
  <si>
    <t>факт __________ року</t>
  </si>
  <si>
    <t>уточнений фінансовий план _________ року</t>
  </si>
  <si>
    <t>Додаток 1.7.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</si>
  <si>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</si>
  <si>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</si>
  <si>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</si>
  <si>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</si>
  <si>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</si>
  <si>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</si>
  <si>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</si>
  <si>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</si>
  <si>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</si>
  <si>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</si>
  <si>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</si>
  <si>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</si>
  <si>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</si>
  <si>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</si>
  <si>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</si>
  <si>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</si>
  <si>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…</t>
  </si>
  <si>
    <t>1041…</t>
  </si>
  <si>
    <t>1052/1…</t>
  </si>
  <si>
    <t>Інші доходи, т.ч.: (розшифрувати)</t>
  </si>
  <si>
    <t>ремонт та запасні частини до транспортних засобів</t>
  </si>
  <si>
    <t>витрати на електроенергію</t>
  </si>
  <si>
    <t>витрати на водопостачання та водовідведення</t>
  </si>
  <si>
    <t>Інші витрати, в т.ч.:</t>
  </si>
  <si>
    <t>1251…</t>
  </si>
  <si>
    <t>Інші адміністративні витрати, в т.ч.:</t>
  </si>
  <si>
    <t>1411…</t>
  </si>
  <si>
    <t>Інші витрати від операційної діяльності, в т.ч.:</t>
  </si>
  <si>
    <t>1451…</t>
  </si>
  <si>
    <t>Інші операційні витрати, в т.ч.:</t>
  </si>
  <si>
    <t>інші податки та збори (розшифрувати)</t>
  </si>
  <si>
    <t>VІІ. Коефіцієнтний аналіз</t>
  </si>
  <si>
    <t>Питома вага доходу з місцевого бюджету у загальних доходах підприємства (%),  (рядок 1050/рядок 5000)х100</t>
  </si>
  <si>
    <t>Питома вага комунальних витрат у загальних видатках підприємства (%),  ((рядок 1130+1140+1380)/рядок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</si>
  <si>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</si>
  <si>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((рядок 2000+2010)/рядок 5010))х100</t>
  </si>
  <si>
    <t xml:space="preserve">                                (посада)</t>
  </si>
  <si>
    <t>Виконавець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</si>
</sst>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#,##0.0"/>
    <numFmt numFmtId="166" formatCode="_(* #,##0.0_);_(* \(#,##0.0\);_(* &quot;-&quot;??_);_(@_)"/>
    <numFmt numFmtId="167" formatCode="0.000"/>
    <numFmt numFmtId="168" formatCode="0000"/>
    <numFmt numFmtId="169" formatCode="#,##0.000"/>
    <numFmt numFmtId="170" formatCode="0.0"/>
    <numFmt numFmtId="171" formatCode="_-* #,##0.0\ _₽_-;\-* #,##0.0\ _₽_-;_-* &quot;-&quot;??\ _₽_-;_-@_-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9" fillId="0" borderId="0"/>
    <xf numFmtId="0" fontId="20" fillId="0" borderId="0"/>
    <xf numFmtId="164" fontId="20" fillId="0" borderId="0" applyFont="0" applyFill="0" applyBorder="0" applyAlignment="0" applyProtection="0"/>
  </cellStyleXfs>
  <cellXfs count="35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quotePrefix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1" fillId="0" borderId="0" xfId="0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166" fontId="1" fillId="0" borderId="0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3" borderId="0" xfId="2" applyFont="1" applyFill="1" applyBorder="1"/>
    <xf numFmtId="0" fontId="25" fillId="3" borderId="0" xfId="2" applyFont="1" applyFill="1" applyBorder="1" applyAlignment="1">
      <alignment horizontal="center"/>
    </xf>
    <xf numFmtId="0" fontId="26" fillId="0" borderId="0" xfId="2" applyFont="1" applyAlignment="1">
      <alignment horizontal="center"/>
    </xf>
    <xf numFmtId="0" fontId="5" fillId="0" borderId="1" xfId="2" applyFont="1" applyBorder="1" applyAlignment="1">
      <alignment horizontal="center"/>
    </xf>
    <xf numFmtId="0" fontId="27" fillId="2" borderId="5" xfId="0" applyFont="1" applyFill="1" applyBorder="1" applyAlignment="1" applyProtection="1">
      <alignment horizontal="left" vertical="center" wrapText="1"/>
      <protection locked="0"/>
    </xf>
    <xf numFmtId="168" fontId="27" fillId="0" borderId="5" xfId="0" applyNumberFormat="1" applyFont="1" applyFill="1" applyBorder="1" applyAlignment="1">
      <alignment horizontal="center" vertical="center" wrapText="1"/>
    </xf>
    <xf numFmtId="169" fontId="27" fillId="3" borderId="18" xfId="0" applyNumberFormat="1" applyFont="1" applyFill="1" applyBorder="1" applyAlignment="1">
      <alignment horizontal="center" vertical="center" wrapText="1"/>
    </xf>
    <xf numFmtId="169" fontId="27" fillId="0" borderId="5" xfId="0" applyNumberFormat="1" applyFont="1" applyFill="1" applyBorder="1" applyAlignment="1">
      <alignment horizontal="center" vertical="center" wrapText="1"/>
    </xf>
    <xf numFmtId="165" fontId="27" fillId="0" borderId="17" xfId="0" applyNumberFormat="1" applyFont="1" applyFill="1" applyBorder="1" applyAlignment="1">
      <alignment horizontal="center" vertical="center" wrapText="1"/>
    </xf>
    <xf numFmtId="165" fontId="27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28" fillId="0" borderId="1" xfId="0" applyNumberFormat="1" applyFont="1" applyFill="1" applyBorder="1" applyAlignment="1">
      <alignment horizontal="center" vertical="center" wrapText="1"/>
    </xf>
    <xf numFmtId="169" fontId="5" fillId="3" borderId="9" xfId="0" applyNumberFormat="1" applyFont="1" applyFill="1" applyBorder="1" applyAlignment="1">
      <alignment horizontal="center" vertical="center" wrapText="1"/>
    </xf>
    <xf numFmtId="169" fontId="27" fillId="0" borderId="1" xfId="0" applyNumberFormat="1" applyFont="1" applyFill="1" applyBorder="1" applyAlignment="1">
      <alignment horizontal="center" vertical="center" wrapText="1"/>
    </xf>
    <xf numFmtId="165" fontId="27" fillId="0" borderId="10" xfId="0" applyNumberFormat="1" applyFont="1" applyFill="1" applyBorder="1" applyAlignment="1">
      <alignment horizontal="center" vertical="center" wrapText="1"/>
    </xf>
    <xf numFmtId="169" fontId="5" fillId="0" borderId="13" xfId="0" applyNumberFormat="1" applyFont="1" applyFill="1" applyBorder="1" applyAlignment="1">
      <alignment horizontal="center" vertical="center" wrapText="1"/>
    </xf>
    <xf numFmtId="165" fontId="27" fillId="0" borderId="1" xfId="0" applyNumberFormat="1" applyFont="1" applyFill="1" applyBorder="1" applyAlignment="1">
      <alignment horizontal="center" vertical="center" wrapText="1"/>
    </xf>
    <xf numFmtId="169" fontId="27" fillId="3" borderId="16" xfId="0" applyNumberFormat="1" applyFont="1" applyFill="1" applyBorder="1" applyAlignment="1">
      <alignment horizontal="center" vertical="center" wrapText="1"/>
    </xf>
    <xf numFmtId="169" fontId="27" fillId="0" borderId="6" xfId="0" applyNumberFormat="1" applyFont="1" applyFill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7" fillId="0" borderId="6" xfId="0" applyNumberFormat="1" applyFont="1" applyFill="1" applyBorder="1" applyAlignment="1">
      <alignment horizontal="center" vertical="center" wrapText="1"/>
    </xf>
    <xf numFmtId="169" fontId="27" fillId="3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/>
    </xf>
    <xf numFmtId="16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center" vertical="center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right" vertical="center" wrapText="1"/>
    </xf>
    <xf numFmtId="169" fontId="5" fillId="0" borderId="18" xfId="0" applyNumberFormat="1" applyFont="1" applyFill="1" applyBorder="1" applyAlignment="1">
      <alignment horizontal="center" vertical="center" wrapText="1"/>
    </xf>
    <xf numFmtId="169" fontId="5" fillId="0" borderId="17" xfId="0" applyNumberFormat="1" applyFont="1" applyFill="1" applyBorder="1" applyAlignment="1">
      <alignment horizontal="center" vertical="center" wrapText="1"/>
    </xf>
    <xf numFmtId="169" fontId="5" fillId="0" borderId="9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 indent="1"/>
    </xf>
    <xf numFmtId="0" fontId="29" fillId="2" borderId="1" xfId="0" applyFont="1" applyFill="1" applyBorder="1" applyAlignment="1">
      <alignment horizontal="left" vertical="center" wrapText="1" indent="1"/>
    </xf>
    <xf numFmtId="0" fontId="29" fillId="0" borderId="1" xfId="0" applyFont="1" applyFill="1" applyBorder="1" applyAlignment="1">
      <alignment horizontal="left" vertical="center" wrapText="1" indent="1"/>
    </xf>
    <xf numFmtId="0" fontId="27" fillId="0" borderId="1" xfId="0" quotePrefix="1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 indent="1"/>
    </xf>
    <xf numFmtId="0" fontId="23" fillId="0" borderId="1" xfId="0" applyFont="1" applyBorder="1" applyAlignment="1">
      <alignment horizontal="center"/>
    </xf>
    <xf numFmtId="169" fontId="27" fillId="0" borderId="9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wrapText="1"/>
    </xf>
    <xf numFmtId="169" fontId="27" fillId="0" borderId="16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wrapText="1"/>
    </xf>
    <xf numFmtId="0" fontId="31" fillId="0" borderId="1" xfId="0" applyFont="1" applyBorder="1" applyAlignment="1">
      <alignment wrapText="1"/>
    </xf>
    <xf numFmtId="169" fontId="27" fillId="0" borderId="18" xfId="0" applyNumberFormat="1" applyFont="1" applyFill="1" applyBorder="1" applyAlignment="1">
      <alignment horizontal="center" vertical="center" wrapText="1"/>
    </xf>
    <xf numFmtId="169" fontId="5" fillId="0" borderId="1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169" fontId="5" fillId="0" borderId="16" xfId="0" applyNumberFormat="1" applyFont="1" applyFill="1" applyBorder="1" applyAlignment="1">
      <alignment horizontal="center" vertical="center" wrapText="1"/>
    </xf>
    <xf numFmtId="169" fontId="27" fillId="0" borderId="2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169" fontId="27" fillId="0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23" fillId="2" borderId="0" xfId="0" applyFont="1" applyFill="1" applyAlignment="1">
      <alignment wrapText="1"/>
    </xf>
    <xf numFmtId="0" fontId="32" fillId="0" borderId="1" xfId="0" applyFont="1" applyBorder="1"/>
    <xf numFmtId="0" fontId="24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right" vertical="center" wrapText="1"/>
    </xf>
    <xf numFmtId="0" fontId="31" fillId="0" borderId="6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left" vertical="center" wrapText="1" indent="1"/>
    </xf>
    <xf numFmtId="0" fontId="27" fillId="4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wrapText="1"/>
    </xf>
    <xf numFmtId="2" fontId="24" fillId="2" borderId="1" xfId="0" applyNumberFormat="1" applyFont="1" applyFill="1" applyBorder="1" applyAlignment="1">
      <alignment horizontal="left" vertical="center" wrapText="1"/>
    </xf>
    <xf numFmtId="0" fontId="33" fillId="0" borderId="0" xfId="0" applyFont="1" applyAlignment="1">
      <alignment wrapText="1"/>
    </xf>
    <xf numFmtId="2" fontId="23" fillId="2" borderId="1" xfId="0" applyNumberFormat="1" applyFont="1" applyFill="1" applyBorder="1" applyAlignment="1">
      <alignment horizontal="left" vertical="center" wrapText="1"/>
    </xf>
    <xf numFmtId="0" fontId="34" fillId="0" borderId="1" xfId="0" applyFont="1" applyBorder="1"/>
    <xf numFmtId="0" fontId="34" fillId="0" borderId="1" xfId="0" applyFont="1" applyBorder="1" applyAlignment="1">
      <alignment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70" fontId="16" fillId="0" borderId="1" xfId="0" applyNumberFormat="1" applyFont="1" applyBorder="1" applyAlignment="1">
      <alignment horizontal="center" vertical="center" wrapText="1"/>
    </xf>
    <xf numFmtId="170" fontId="17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170" fontId="23" fillId="0" borderId="1" xfId="0" applyNumberFormat="1" applyFont="1" applyBorder="1" applyAlignment="1">
      <alignment horizontal="center" vertical="center" wrapText="1"/>
    </xf>
    <xf numFmtId="170" fontId="2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/>
    </xf>
    <xf numFmtId="170" fontId="1" fillId="2" borderId="1" xfId="0" quotePrefix="1" applyNumberFormat="1" applyFont="1" applyFill="1" applyBorder="1" applyAlignment="1">
      <alignment horizontal="center" vertical="center"/>
    </xf>
    <xf numFmtId="170" fontId="4" fillId="2" borderId="1" xfId="0" quotePrefix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/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168" fontId="4" fillId="2" borderId="1" xfId="0" applyNumberFormat="1" applyFont="1" applyFill="1" applyBorder="1" applyAlignment="1">
      <alignment horizontal="center" wrapText="1"/>
    </xf>
    <xf numFmtId="168" fontId="6" fillId="2" borderId="1" xfId="0" applyNumberFormat="1" applyFont="1" applyFill="1" applyBorder="1" applyAlignment="1">
      <alignment horizontal="center" wrapText="1"/>
    </xf>
    <xf numFmtId="17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70" fontId="6" fillId="2" borderId="1" xfId="0" quotePrefix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 shrinkToFi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2" borderId="0" xfId="0" quotePrefix="1" applyFon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7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170" fontId="4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wrapText="1"/>
    </xf>
    <xf numFmtId="170" fontId="6" fillId="0" borderId="1" xfId="0" applyNumberFormat="1" applyFont="1" applyBorder="1" applyAlignment="1">
      <alignment horizontal="center" wrapText="1"/>
    </xf>
    <xf numFmtId="170" fontId="4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quotePrefix="1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horizontal="center" vertical="center" wrapText="1"/>
    </xf>
    <xf numFmtId="170" fontId="1" fillId="5" borderId="1" xfId="0" applyNumberFormat="1" applyFont="1" applyFill="1" applyBorder="1" applyAlignment="1">
      <alignment horizontal="center" vertical="center" wrapText="1"/>
    </xf>
    <xf numFmtId="4" fontId="27" fillId="2" borderId="16" xfId="0" applyNumberFormat="1" applyFont="1" applyFill="1" applyBorder="1" applyAlignment="1">
      <alignment horizontal="center" vertical="center" wrapText="1"/>
    </xf>
    <xf numFmtId="170" fontId="1" fillId="2" borderId="0" xfId="0" applyNumberFormat="1" applyFont="1" applyFill="1" applyAlignment="1">
      <alignment horizontal="center" vertical="center"/>
    </xf>
    <xf numFmtId="4" fontId="27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4" fontId="5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1" fontId="1" fillId="2" borderId="1" xfId="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Border="1" applyAlignment="1">
      <alignment horizontal="justify" vertical="center" wrapText="1" shrinkToFi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17" fillId="0" borderId="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0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1" fillId="0" borderId="0" xfId="2" applyFont="1" applyAlignment="1" applyProtection="1">
      <alignment horizontal="center" vertical="center" wrapText="1"/>
      <protection locked="0"/>
    </xf>
    <xf numFmtId="0" fontId="18" fillId="0" borderId="7" xfId="2" applyFont="1" applyBorder="1" applyAlignment="1" applyProtection="1">
      <alignment horizontal="center" vertical="center" wrapText="1"/>
      <protection locked="0"/>
    </xf>
    <xf numFmtId="0" fontId="18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</cellXfs>
  <cellStyles count="4">
    <cellStyle name="Звичайний 2 2" xfId="2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3"/>
  <sheetViews>
    <sheetView tabSelected="1" view="pageBreakPreview" zoomScaleNormal="100" zoomScaleSheetLayoutView="100" workbookViewId="0">
      <selection activeCell="F92" sqref="F92"/>
    </sheetView>
  </sheetViews>
  <sheetFormatPr defaultColWidth="9.109375" defaultRowHeight="14.4" x14ac:dyDescent="0.3"/>
  <cols>
    <col min="1" max="1" width="6.88671875" style="153" customWidth="1"/>
    <col min="2" max="2" width="33.5546875" style="153" customWidth="1"/>
    <col min="3" max="3" width="9.109375" style="193"/>
    <col min="4" max="4" width="12.44140625" style="194" bestFit="1" customWidth="1"/>
    <col min="5" max="5" width="12.44140625" style="194" customWidth="1"/>
    <col min="6" max="6" width="11.44140625" style="194" customWidth="1"/>
    <col min="7" max="10" width="11.109375" style="194" customWidth="1"/>
    <col min="11" max="11" width="27.5546875" style="153" customWidth="1"/>
    <col min="12" max="16384" width="9.109375" style="153"/>
  </cols>
  <sheetData>
    <row r="1" spans="2:11" x14ac:dyDescent="0.3">
      <c r="B1" s="154" t="s">
        <v>0</v>
      </c>
      <c r="C1" s="155"/>
      <c r="D1" s="247"/>
      <c r="E1" s="247"/>
      <c r="F1" s="247"/>
      <c r="G1" s="247"/>
      <c r="H1" s="247"/>
      <c r="I1" s="293" t="s">
        <v>1</v>
      </c>
      <c r="J1" s="293"/>
      <c r="K1" s="156"/>
    </row>
    <row r="2" spans="2:11" x14ac:dyDescent="0.3">
      <c r="B2" s="154" t="s">
        <v>2</v>
      </c>
      <c r="C2" s="155"/>
      <c r="D2" s="247"/>
      <c r="E2" s="247"/>
      <c r="F2" s="247"/>
      <c r="G2" s="247"/>
      <c r="H2" s="247"/>
      <c r="I2" s="141" t="s">
        <v>3</v>
      </c>
      <c r="J2" s="141"/>
      <c r="K2" s="157"/>
    </row>
    <row r="3" spans="2:11" x14ac:dyDescent="0.3">
      <c r="B3" s="154" t="s">
        <v>4</v>
      </c>
      <c r="C3" s="155"/>
      <c r="D3" s="247"/>
      <c r="E3" s="247"/>
      <c r="F3" s="247"/>
      <c r="G3" s="247"/>
      <c r="H3" s="247"/>
      <c r="I3" s="294" t="s">
        <v>2</v>
      </c>
      <c r="J3" s="294"/>
      <c r="K3" s="294"/>
    </row>
    <row r="4" spans="2:11" x14ac:dyDescent="0.3">
      <c r="C4" s="155"/>
      <c r="D4" s="247"/>
      <c r="E4" s="247"/>
      <c r="F4" s="247"/>
      <c r="G4" s="247"/>
      <c r="H4" s="247"/>
      <c r="I4" s="294" t="s">
        <v>5</v>
      </c>
      <c r="J4" s="294"/>
      <c r="K4" s="294"/>
    </row>
    <row r="5" spans="2:11" x14ac:dyDescent="0.3">
      <c r="B5" s="154" t="s">
        <v>6</v>
      </c>
      <c r="C5" s="155"/>
      <c r="D5" s="247"/>
      <c r="E5" s="247"/>
      <c r="F5" s="247"/>
      <c r="G5" s="247"/>
      <c r="H5" s="247"/>
      <c r="I5" s="294"/>
      <c r="J5" s="294"/>
      <c r="K5" s="294"/>
    </row>
    <row r="6" spans="2:11" x14ac:dyDescent="0.3">
      <c r="B6" s="154" t="s">
        <v>7</v>
      </c>
      <c r="C6" s="155"/>
      <c r="D6" s="247"/>
      <c r="E6" s="247"/>
      <c r="F6" s="247"/>
      <c r="G6" s="247"/>
      <c r="H6" s="247"/>
      <c r="I6" s="294" t="s">
        <v>8</v>
      </c>
      <c r="J6" s="294"/>
      <c r="K6" s="294"/>
    </row>
    <row r="7" spans="2:11" x14ac:dyDescent="0.3">
      <c r="B7" s="154"/>
      <c r="C7" s="155"/>
      <c r="D7" s="247"/>
      <c r="E7" s="247"/>
      <c r="F7" s="247"/>
      <c r="G7" s="247"/>
      <c r="H7" s="247"/>
      <c r="I7" s="294" t="s">
        <v>9</v>
      </c>
      <c r="J7" s="294"/>
      <c r="K7" s="294"/>
    </row>
    <row r="8" spans="2:11" x14ac:dyDescent="0.3">
      <c r="B8" s="154" t="s">
        <v>10</v>
      </c>
      <c r="C8" s="155"/>
      <c r="D8" s="247"/>
      <c r="E8" s="247"/>
      <c r="F8" s="247"/>
      <c r="G8" s="247"/>
      <c r="H8" s="247"/>
      <c r="I8" s="141"/>
      <c r="J8" s="141"/>
      <c r="K8" s="248"/>
    </row>
    <row r="9" spans="2:11" x14ac:dyDescent="0.3">
      <c r="B9" s="154" t="s">
        <v>11</v>
      </c>
      <c r="C9" s="155"/>
      <c r="D9" s="247"/>
      <c r="E9" s="247"/>
      <c r="F9" s="247"/>
      <c r="G9" s="247"/>
      <c r="H9" s="247"/>
      <c r="I9" s="141"/>
      <c r="J9" s="141"/>
      <c r="K9" s="248"/>
    </row>
    <row r="10" spans="2:11" x14ac:dyDescent="0.3">
      <c r="B10" s="154" t="s">
        <v>12</v>
      </c>
      <c r="C10" s="155"/>
      <c r="D10" s="247"/>
      <c r="E10" s="247"/>
      <c r="F10" s="247"/>
      <c r="G10" s="247"/>
      <c r="H10" s="247"/>
      <c r="I10" s="245" t="s">
        <v>13</v>
      </c>
      <c r="J10" s="286"/>
      <c r="K10" s="286"/>
    </row>
    <row r="11" spans="2:11" x14ac:dyDescent="0.3">
      <c r="B11" s="154" t="s">
        <v>4</v>
      </c>
      <c r="C11" s="155"/>
      <c r="D11" s="247"/>
      <c r="E11" s="247"/>
      <c r="F11" s="247"/>
      <c r="G11" s="247"/>
      <c r="H11" s="247"/>
      <c r="I11" s="245" t="s">
        <v>14</v>
      </c>
      <c r="J11" s="286"/>
      <c r="K11" s="286"/>
    </row>
    <row r="12" spans="2:11" x14ac:dyDescent="0.3">
      <c r="B12" s="154"/>
      <c r="C12" s="155"/>
      <c r="D12" s="247"/>
      <c r="E12" s="247"/>
      <c r="F12" s="247"/>
      <c r="G12" s="247"/>
      <c r="H12" s="247"/>
      <c r="I12" s="245" t="s">
        <v>15</v>
      </c>
      <c r="J12" s="286" t="s">
        <v>16</v>
      </c>
      <c r="K12" s="286"/>
    </row>
    <row r="13" spans="2:11" x14ac:dyDescent="0.3">
      <c r="B13" s="154" t="s">
        <v>17</v>
      </c>
      <c r="C13" s="155"/>
      <c r="D13" s="247"/>
      <c r="E13" s="247"/>
      <c r="F13" s="247"/>
      <c r="G13" s="247"/>
      <c r="H13" s="247"/>
      <c r="I13" s="286" t="s">
        <v>18</v>
      </c>
      <c r="J13" s="286"/>
      <c r="K13" s="286"/>
    </row>
    <row r="14" spans="2:11" x14ac:dyDescent="0.3">
      <c r="B14" s="154"/>
      <c r="C14" s="291"/>
      <c r="D14" s="291"/>
      <c r="E14" s="291"/>
      <c r="F14" s="291"/>
      <c r="G14" s="247"/>
      <c r="H14" s="247"/>
      <c r="I14" s="286" t="s">
        <v>19</v>
      </c>
      <c r="J14" s="286"/>
      <c r="K14" s="286"/>
    </row>
    <row r="15" spans="2:11" ht="36" customHeight="1" x14ac:dyDescent="0.3">
      <c r="B15" s="158" t="s">
        <v>20</v>
      </c>
      <c r="C15" s="287" t="s">
        <v>21</v>
      </c>
      <c r="D15" s="287"/>
      <c r="E15" s="287"/>
      <c r="F15" s="287"/>
      <c r="G15" s="287"/>
      <c r="H15" s="288"/>
      <c r="I15" s="159" t="s">
        <v>22</v>
      </c>
      <c r="J15" s="292" t="s">
        <v>23</v>
      </c>
      <c r="K15" s="292"/>
    </row>
    <row r="16" spans="2:11" x14ac:dyDescent="0.3">
      <c r="B16" s="158" t="s">
        <v>24</v>
      </c>
      <c r="C16" s="287" t="s">
        <v>25</v>
      </c>
      <c r="D16" s="287"/>
      <c r="E16" s="287"/>
      <c r="F16" s="287"/>
      <c r="G16" s="287"/>
      <c r="H16" s="288"/>
      <c r="I16" s="245" t="s">
        <v>26</v>
      </c>
      <c r="J16" s="286">
        <v>150</v>
      </c>
      <c r="K16" s="286"/>
    </row>
    <row r="17" spans="2:11" x14ac:dyDescent="0.3">
      <c r="B17" s="158" t="s">
        <v>27</v>
      </c>
      <c r="C17" s="287" t="s">
        <v>28</v>
      </c>
      <c r="D17" s="287"/>
      <c r="E17" s="287"/>
      <c r="F17" s="287"/>
      <c r="G17" s="287"/>
      <c r="H17" s="288"/>
      <c r="I17" s="245" t="s">
        <v>29</v>
      </c>
      <c r="J17" s="286" t="s">
        <v>30</v>
      </c>
      <c r="K17" s="286"/>
    </row>
    <row r="18" spans="2:11" ht="17.25" customHeight="1" x14ac:dyDescent="0.3">
      <c r="B18" s="158" t="s">
        <v>31</v>
      </c>
      <c r="C18" s="287" t="s">
        <v>32</v>
      </c>
      <c r="D18" s="287"/>
      <c r="E18" s="287"/>
      <c r="F18" s="287"/>
      <c r="G18" s="287"/>
      <c r="H18" s="288"/>
      <c r="I18" s="245" t="s">
        <v>33</v>
      </c>
      <c r="J18" s="286">
        <v>91000</v>
      </c>
      <c r="K18" s="286"/>
    </row>
    <row r="19" spans="2:11" x14ac:dyDescent="0.3">
      <c r="B19" s="158" t="s">
        <v>34</v>
      </c>
      <c r="C19" s="287" t="s">
        <v>35</v>
      </c>
      <c r="D19" s="287"/>
      <c r="E19" s="287"/>
      <c r="F19" s="287"/>
      <c r="G19" s="287"/>
      <c r="H19" s="288"/>
      <c r="I19" s="245" t="s">
        <v>36</v>
      </c>
      <c r="J19" s="286">
        <v>91500</v>
      </c>
      <c r="K19" s="286"/>
    </row>
    <row r="20" spans="2:11" x14ac:dyDescent="0.3">
      <c r="B20" s="158" t="s">
        <v>37</v>
      </c>
      <c r="C20" s="287" t="s">
        <v>38</v>
      </c>
      <c r="D20" s="287"/>
      <c r="E20" s="287"/>
      <c r="F20" s="287"/>
      <c r="G20" s="287"/>
      <c r="H20" s="288"/>
      <c r="I20" s="160" t="s">
        <v>39</v>
      </c>
      <c r="J20" s="286" t="s">
        <v>40</v>
      </c>
      <c r="K20" s="286"/>
    </row>
    <row r="21" spans="2:11" ht="15" customHeight="1" x14ac:dyDescent="0.3">
      <c r="B21" s="158" t="s">
        <v>41</v>
      </c>
      <c r="C21" s="289" t="s">
        <v>42</v>
      </c>
      <c r="D21" s="289"/>
      <c r="E21" s="289"/>
      <c r="F21" s="289"/>
      <c r="G21" s="289"/>
      <c r="H21" s="289"/>
      <c r="I21" s="290"/>
      <c r="J21" s="263"/>
      <c r="K21" s="263"/>
    </row>
    <row r="22" spans="2:11" ht="15" customHeight="1" x14ac:dyDescent="0.3">
      <c r="B22" s="158" t="s">
        <v>43</v>
      </c>
      <c r="C22" s="289" t="s">
        <v>44</v>
      </c>
      <c r="D22" s="289"/>
      <c r="E22" s="289"/>
      <c r="F22" s="289"/>
      <c r="G22" s="289"/>
      <c r="H22" s="289"/>
      <c r="I22" s="290"/>
      <c r="J22" s="263"/>
      <c r="K22" s="263"/>
    </row>
    <row r="23" spans="2:11" ht="26.4" x14ac:dyDescent="0.3">
      <c r="B23" s="158" t="s">
        <v>45</v>
      </c>
      <c r="C23" s="287">
        <v>800</v>
      </c>
      <c r="D23" s="287"/>
      <c r="E23" s="287"/>
      <c r="F23" s="287"/>
      <c r="G23" s="287"/>
      <c r="H23" s="288"/>
      <c r="I23" s="243"/>
      <c r="J23" s="263"/>
      <c r="K23" s="263"/>
    </row>
    <row r="24" spans="2:11" x14ac:dyDescent="0.3">
      <c r="B24" s="158" t="s">
        <v>46</v>
      </c>
      <c r="C24" s="287" t="s">
        <v>47</v>
      </c>
      <c r="D24" s="287"/>
      <c r="E24" s="287"/>
      <c r="F24" s="287"/>
      <c r="G24" s="287"/>
      <c r="H24" s="288"/>
      <c r="I24" s="245"/>
      <c r="J24" s="286"/>
      <c r="K24" s="286"/>
    </row>
    <row r="25" spans="2:11" x14ac:dyDescent="0.3">
      <c r="B25" s="158" t="s">
        <v>48</v>
      </c>
      <c r="C25" s="287" t="s">
        <v>49</v>
      </c>
      <c r="D25" s="287"/>
      <c r="E25" s="287"/>
      <c r="F25" s="287"/>
      <c r="G25" s="287"/>
      <c r="H25" s="288"/>
      <c r="I25" s="243"/>
      <c r="J25" s="263"/>
      <c r="K25" s="263"/>
    </row>
    <row r="26" spans="2:11" x14ac:dyDescent="0.3">
      <c r="B26" s="158" t="s">
        <v>50</v>
      </c>
      <c r="C26" s="287" t="s">
        <v>51</v>
      </c>
      <c r="D26" s="287"/>
      <c r="E26" s="287"/>
      <c r="F26" s="287"/>
      <c r="G26" s="287"/>
      <c r="H26" s="288"/>
      <c r="I26" s="245"/>
      <c r="J26" s="286"/>
      <c r="K26" s="286"/>
    </row>
    <row r="27" spans="2:11" x14ac:dyDescent="0.3">
      <c r="B27" s="154"/>
      <c r="C27" s="155"/>
      <c r="D27" s="247"/>
      <c r="E27" s="247"/>
      <c r="F27" s="247"/>
      <c r="G27" s="247"/>
      <c r="H27" s="247"/>
      <c r="I27" s="247"/>
      <c r="J27" s="247"/>
      <c r="K27" s="156"/>
    </row>
    <row r="28" spans="2:11" x14ac:dyDescent="0.3">
      <c r="B28" s="284" t="s">
        <v>52</v>
      </c>
      <c r="C28" s="284"/>
      <c r="D28" s="284"/>
      <c r="E28" s="284"/>
      <c r="F28" s="284"/>
      <c r="G28" s="284"/>
      <c r="H28" s="284"/>
      <c r="I28" s="284"/>
      <c r="J28" s="284"/>
      <c r="K28" s="156"/>
    </row>
    <row r="29" spans="2:11" x14ac:dyDescent="0.3">
      <c r="B29" s="161"/>
      <c r="C29" s="246"/>
      <c r="D29" s="162"/>
      <c r="E29" s="161"/>
      <c r="F29" s="161"/>
      <c r="G29" s="161"/>
      <c r="H29" s="161"/>
      <c r="I29" s="161"/>
      <c r="J29" s="285" t="s">
        <v>53</v>
      </c>
      <c r="K29" s="285"/>
    </row>
    <row r="30" spans="2:11" ht="15" customHeight="1" x14ac:dyDescent="0.3">
      <c r="B30" s="265" t="s">
        <v>54</v>
      </c>
      <c r="C30" s="266" t="s">
        <v>55</v>
      </c>
      <c r="D30" s="267" t="s">
        <v>56</v>
      </c>
      <c r="E30" s="263" t="s">
        <v>57</v>
      </c>
      <c r="F30" s="263" t="s">
        <v>58</v>
      </c>
      <c r="G30" s="263" t="s">
        <v>59</v>
      </c>
      <c r="H30" s="263"/>
      <c r="I30" s="263"/>
      <c r="J30" s="263"/>
      <c r="K30" s="264" t="s">
        <v>60</v>
      </c>
    </row>
    <row r="31" spans="2:11" ht="51" customHeight="1" x14ac:dyDescent="0.3">
      <c r="B31" s="265"/>
      <c r="C31" s="266"/>
      <c r="D31" s="268"/>
      <c r="E31" s="263"/>
      <c r="F31" s="263"/>
      <c r="G31" s="163" t="s">
        <v>61</v>
      </c>
      <c r="H31" s="163" t="s">
        <v>62</v>
      </c>
      <c r="I31" s="163" t="s">
        <v>63</v>
      </c>
      <c r="J31" s="163" t="s">
        <v>64</v>
      </c>
      <c r="K31" s="264"/>
    </row>
    <row r="32" spans="2:11" ht="15" customHeight="1" x14ac:dyDescent="0.3">
      <c r="B32" s="245">
        <v>1</v>
      </c>
      <c r="C32" s="164">
        <v>2</v>
      </c>
      <c r="D32" s="243">
        <v>3</v>
      </c>
      <c r="E32" s="243">
        <v>4</v>
      </c>
      <c r="F32" s="243">
        <v>5</v>
      </c>
      <c r="G32" s="243">
        <v>6</v>
      </c>
      <c r="H32" s="243">
        <v>7</v>
      </c>
      <c r="I32" s="243">
        <v>8</v>
      </c>
      <c r="J32" s="152" t="s">
        <v>65</v>
      </c>
      <c r="K32" s="152" t="s">
        <v>66</v>
      </c>
    </row>
    <row r="33" spans="2:11" x14ac:dyDescent="0.3">
      <c r="B33" s="274" t="s">
        <v>67</v>
      </c>
      <c r="C33" s="274"/>
      <c r="D33" s="274"/>
      <c r="E33" s="274"/>
      <c r="F33" s="274"/>
      <c r="G33" s="274"/>
      <c r="H33" s="274"/>
      <c r="I33" s="274"/>
      <c r="J33" s="274"/>
      <c r="K33" s="274"/>
    </row>
    <row r="34" spans="2:11" x14ac:dyDescent="0.3">
      <c r="B34" s="274" t="s">
        <v>68</v>
      </c>
      <c r="C34" s="274"/>
      <c r="D34" s="274"/>
      <c r="E34" s="274"/>
      <c r="F34" s="274"/>
      <c r="G34" s="274"/>
      <c r="H34" s="274"/>
      <c r="I34" s="274"/>
      <c r="J34" s="274"/>
      <c r="K34" s="274"/>
    </row>
    <row r="35" spans="2:11" x14ac:dyDescent="0.3">
      <c r="B35" s="28" t="s">
        <v>69</v>
      </c>
      <c r="C35" s="165">
        <v>100</v>
      </c>
      <c r="D35" s="138">
        <v>10038</v>
      </c>
      <c r="E35" s="138">
        <v>5000</v>
      </c>
      <c r="F35" s="138">
        <v>5000</v>
      </c>
      <c r="G35" s="138">
        <v>0</v>
      </c>
      <c r="H35" s="138">
        <v>0</v>
      </c>
      <c r="I35" s="138">
        <v>0</v>
      </c>
      <c r="J35" s="138">
        <v>0</v>
      </c>
      <c r="K35" s="243" t="s">
        <v>70</v>
      </c>
    </row>
    <row r="36" spans="2:11" x14ac:dyDescent="0.3">
      <c r="B36" s="29" t="s">
        <v>71</v>
      </c>
      <c r="C36" s="166">
        <v>110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243" t="s">
        <v>72</v>
      </c>
    </row>
    <row r="37" spans="2:11" ht="26.25" customHeight="1" x14ac:dyDescent="0.3">
      <c r="B37" s="29" t="s">
        <v>73</v>
      </c>
      <c r="C37" s="166">
        <v>120</v>
      </c>
      <c r="D37" s="138">
        <v>10038</v>
      </c>
      <c r="E37" s="138">
        <v>5000</v>
      </c>
      <c r="F37" s="138">
        <v>5000</v>
      </c>
      <c r="G37" s="138">
        <v>0</v>
      </c>
      <c r="H37" s="138">
        <v>0</v>
      </c>
      <c r="I37" s="138">
        <v>0</v>
      </c>
      <c r="J37" s="138">
        <v>0</v>
      </c>
      <c r="K37" s="244"/>
    </row>
    <row r="38" spans="2:11" ht="24" customHeight="1" x14ac:dyDescent="0.3">
      <c r="B38" s="29" t="s">
        <v>74</v>
      </c>
      <c r="C38" s="166">
        <v>130</v>
      </c>
      <c r="D38" s="138"/>
      <c r="E38" s="138"/>
      <c r="F38" s="138"/>
      <c r="G38" s="138">
        <v>0</v>
      </c>
      <c r="H38" s="138">
        <v>0</v>
      </c>
      <c r="I38" s="138">
        <v>0</v>
      </c>
      <c r="J38" s="138">
        <v>0</v>
      </c>
      <c r="K38" s="244"/>
    </row>
    <row r="39" spans="2:11" ht="27" customHeight="1" x14ac:dyDescent="0.3">
      <c r="B39" s="29" t="s">
        <v>75</v>
      </c>
      <c r="C39" s="166">
        <v>140</v>
      </c>
      <c r="D39" s="167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244"/>
    </row>
    <row r="40" spans="2:11" ht="39.6" x14ac:dyDescent="0.3">
      <c r="B40" s="148" t="s">
        <v>76</v>
      </c>
      <c r="C40" s="168">
        <v>1000</v>
      </c>
      <c r="D40" s="212">
        <f>D42+D44+D45+D60+D62+D68</f>
        <v>202743.45</v>
      </c>
      <c r="E40" s="138">
        <v>180171.1</v>
      </c>
      <c r="F40" s="138">
        <v>180171.1</v>
      </c>
      <c r="G40" s="138">
        <v>46224.7</v>
      </c>
      <c r="H40" s="138">
        <v>43524.7</v>
      </c>
      <c r="I40" s="138">
        <v>42024.7</v>
      </c>
      <c r="J40" s="138">
        <v>46197.1</v>
      </c>
      <c r="K40" s="152" t="s">
        <v>77</v>
      </c>
    </row>
    <row r="41" spans="2:11" ht="38.25" customHeight="1" x14ac:dyDescent="0.3">
      <c r="B41" s="17" t="s">
        <v>78</v>
      </c>
      <c r="C41" s="149">
        <v>1010</v>
      </c>
      <c r="D41" s="213">
        <v>0</v>
      </c>
      <c r="E41" s="138">
        <v>0</v>
      </c>
      <c r="F41" s="138">
        <v>0</v>
      </c>
      <c r="G41" s="139">
        <v>0</v>
      </c>
      <c r="H41" s="139">
        <v>0</v>
      </c>
      <c r="I41" s="139">
        <v>0</v>
      </c>
      <c r="J41" s="139">
        <v>0</v>
      </c>
      <c r="K41" s="170" t="s">
        <v>79</v>
      </c>
    </row>
    <row r="42" spans="2:11" ht="33.75" customHeight="1" x14ac:dyDescent="0.3">
      <c r="B42" s="17" t="s">
        <v>80</v>
      </c>
      <c r="C42" s="149">
        <v>1020</v>
      </c>
      <c r="D42" s="219">
        <v>169367.45</v>
      </c>
      <c r="E42" s="139">
        <v>149000</v>
      </c>
      <c r="F42" s="139">
        <v>138432</v>
      </c>
      <c r="G42" s="139">
        <v>34608</v>
      </c>
      <c r="H42" s="139">
        <v>34608</v>
      </c>
      <c r="I42" s="139">
        <v>34608</v>
      </c>
      <c r="J42" s="139">
        <v>34608</v>
      </c>
      <c r="K42" s="170" t="s">
        <v>81</v>
      </c>
    </row>
    <row r="43" spans="2:11" ht="33.75" customHeight="1" x14ac:dyDescent="0.3">
      <c r="B43" s="17" t="s">
        <v>82</v>
      </c>
      <c r="C43" s="149">
        <v>1030</v>
      </c>
      <c r="D43" s="213">
        <v>0</v>
      </c>
      <c r="E43" s="138">
        <v>0</v>
      </c>
      <c r="F43" s="138">
        <v>0</v>
      </c>
      <c r="G43" s="139">
        <v>0</v>
      </c>
      <c r="H43" s="139">
        <v>0</v>
      </c>
      <c r="I43" s="139">
        <v>0</v>
      </c>
      <c r="J43" s="139">
        <v>0</v>
      </c>
      <c r="K43" s="170"/>
    </row>
    <row r="44" spans="2:11" ht="33.75" customHeight="1" x14ac:dyDescent="0.3">
      <c r="B44" s="17" t="s">
        <v>83</v>
      </c>
      <c r="C44" s="149">
        <v>1040</v>
      </c>
      <c r="D44" s="213">
        <v>0</v>
      </c>
      <c r="E44" s="138">
        <v>0</v>
      </c>
      <c r="F44" s="138">
        <v>0</v>
      </c>
      <c r="G44" s="139">
        <v>0</v>
      </c>
      <c r="H44" s="139">
        <v>0</v>
      </c>
      <c r="I44" s="139">
        <v>0</v>
      </c>
      <c r="J44" s="139">
        <v>0</v>
      </c>
      <c r="K44" s="218">
        <f>G47+H47+I47+J47</f>
        <v>22058.2</v>
      </c>
    </row>
    <row r="45" spans="2:11" ht="32.25" customHeight="1" x14ac:dyDescent="0.3">
      <c r="B45" s="17" t="s">
        <v>84</v>
      </c>
      <c r="C45" s="149">
        <v>1050</v>
      </c>
      <c r="D45" s="214">
        <f>27544.1+928.5</f>
        <v>28472.6</v>
      </c>
      <c r="E45" s="151">
        <v>37057.71</v>
      </c>
      <c r="F45" s="151">
        <v>37057.71</v>
      </c>
      <c r="G45" s="150">
        <v>8000</v>
      </c>
      <c r="H45" s="150">
        <v>5300</v>
      </c>
      <c r="I45" s="150">
        <v>3800</v>
      </c>
      <c r="J45" s="150">
        <v>7972.4</v>
      </c>
      <c r="K45" s="152" t="s">
        <v>85</v>
      </c>
    </row>
    <row r="46" spans="2:11" ht="24.75" customHeight="1" x14ac:dyDescent="0.3">
      <c r="B46" s="30" t="s">
        <v>86</v>
      </c>
      <c r="C46" s="171">
        <v>1051</v>
      </c>
      <c r="D46" s="212">
        <v>28472.6</v>
      </c>
      <c r="E46" s="138">
        <v>37057.699999999997</v>
      </c>
      <c r="F46" s="138">
        <v>37057.699999999997</v>
      </c>
      <c r="G46" s="139">
        <v>7500</v>
      </c>
      <c r="H46" s="139">
        <v>4800</v>
      </c>
      <c r="I46" s="139">
        <v>3300</v>
      </c>
      <c r="J46" s="139">
        <v>7472.4</v>
      </c>
      <c r="K46" s="152"/>
    </row>
    <row r="47" spans="2:11" ht="27" customHeight="1" x14ac:dyDescent="0.3">
      <c r="B47" s="31" t="s">
        <v>87</v>
      </c>
      <c r="C47" s="172" t="s">
        <v>88</v>
      </c>
      <c r="D47" s="213">
        <v>21517.3</v>
      </c>
      <c r="E47" s="138">
        <v>22658.16</v>
      </c>
      <c r="F47" s="138">
        <v>22658.16</v>
      </c>
      <c r="G47" s="139">
        <v>7500</v>
      </c>
      <c r="H47" s="139">
        <v>4800</v>
      </c>
      <c r="I47" s="139">
        <v>3300</v>
      </c>
      <c r="J47" s="139">
        <v>6458.2</v>
      </c>
      <c r="K47" s="152"/>
    </row>
    <row r="48" spans="2:11" ht="30" customHeight="1" x14ac:dyDescent="0.3">
      <c r="B48" s="30" t="s">
        <v>89</v>
      </c>
      <c r="C48" s="171">
        <v>1052</v>
      </c>
      <c r="D48" s="212">
        <f>D52+D53+D54</f>
        <v>3528.5</v>
      </c>
      <c r="E48" s="138">
        <f>E49+E50+E51+E52+E53+E54</f>
        <v>14886.67</v>
      </c>
      <c r="F48" s="138">
        <f>F49+F50+F51+F52+F53+F54</f>
        <v>16526.669999999998</v>
      </c>
      <c r="G48" s="139">
        <f>14886.7/4</f>
        <v>3721.6750000000002</v>
      </c>
      <c r="H48" s="139">
        <v>3721.7</v>
      </c>
      <c r="I48" s="139">
        <v>3721.7</v>
      </c>
      <c r="J48" s="139">
        <v>3721.6</v>
      </c>
      <c r="K48" s="152"/>
    </row>
    <row r="49" spans="2:11" ht="47.25" customHeight="1" x14ac:dyDescent="0.3">
      <c r="B49" s="30" t="s">
        <v>90</v>
      </c>
      <c r="C49" s="172" t="s">
        <v>91</v>
      </c>
      <c r="D49" s="213">
        <v>0</v>
      </c>
      <c r="E49" s="138">
        <f>10548.83-1640</f>
        <v>8908.83</v>
      </c>
      <c r="F49" s="138">
        <v>10548.83</v>
      </c>
      <c r="G49" s="139">
        <v>0</v>
      </c>
      <c r="H49" s="139">
        <v>0</v>
      </c>
      <c r="I49" s="139">
        <v>0</v>
      </c>
      <c r="J49" s="139">
        <v>8908.7000000000007</v>
      </c>
      <c r="K49" s="152"/>
    </row>
    <row r="50" spans="2:11" ht="46.5" customHeight="1" x14ac:dyDescent="0.3">
      <c r="B50" s="30" t="s">
        <v>92</v>
      </c>
      <c r="C50" s="172" t="s">
        <v>91</v>
      </c>
      <c r="D50" s="213">
        <v>2427.1</v>
      </c>
      <c r="E50" s="138">
        <v>1497.34</v>
      </c>
      <c r="F50" s="138">
        <v>1497.34</v>
      </c>
      <c r="G50" s="139">
        <v>0</v>
      </c>
      <c r="H50" s="139">
        <v>0</v>
      </c>
      <c r="I50" s="139">
        <v>1497.3</v>
      </c>
      <c r="J50" s="139">
        <v>0</v>
      </c>
      <c r="K50" s="152"/>
    </row>
    <row r="51" spans="2:11" ht="42.75" customHeight="1" x14ac:dyDescent="0.3">
      <c r="B51" s="30" t="s">
        <v>93</v>
      </c>
      <c r="C51" s="172" t="s">
        <v>91</v>
      </c>
      <c r="D51" s="213">
        <v>0</v>
      </c>
      <c r="E51" s="138">
        <v>703.4</v>
      </c>
      <c r="F51" s="138">
        <v>703.4</v>
      </c>
      <c r="G51" s="139">
        <v>200</v>
      </c>
      <c r="H51" s="139">
        <v>200</v>
      </c>
      <c r="I51" s="139">
        <v>200</v>
      </c>
      <c r="J51" s="139">
        <v>103.4</v>
      </c>
      <c r="K51" s="152"/>
    </row>
    <row r="52" spans="2:11" ht="25.5" customHeight="1" x14ac:dyDescent="0.3">
      <c r="B52" s="30" t="s">
        <v>94</v>
      </c>
      <c r="C52" s="172" t="s">
        <v>91</v>
      </c>
      <c r="D52" s="213">
        <v>0</v>
      </c>
      <c r="E52" s="138">
        <v>1650</v>
      </c>
      <c r="F52" s="138">
        <v>1650</v>
      </c>
      <c r="G52" s="139">
        <f>1650/4</f>
        <v>412.5</v>
      </c>
      <c r="H52" s="139">
        <v>412.5</v>
      </c>
      <c r="I52" s="139">
        <v>412.5</v>
      </c>
      <c r="J52" s="139">
        <v>412.5</v>
      </c>
      <c r="K52" s="152"/>
    </row>
    <row r="53" spans="2:11" ht="39.6" x14ac:dyDescent="0.3">
      <c r="B53" s="30" t="s">
        <v>95</v>
      </c>
      <c r="C53" s="172" t="s">
        <v>96</v>
      </c>
      <c r="D53" s="220">
        <v>2600</v>
      </c>
      <c r="E53" s="138">
        <v>1640</v>
      </c>
      <c r="F53" s="138">
        <v>1640</v>
      </c>
      <c r="G53" s="139">
        <f>1640/4</f>
        <v>410</v>
      </c>
      <c r="H53" s="139">
        <v>410</v>
      </c>
      <c r="I53" s="139">
        <v>410</v>
      </c>
      <c r="J53" s="139">
        <v>410</v>
      </c>
      <c r="K53" s="152"/>
    </row>
    <row r="54" spans="2:11" ht="25.5" customHeight="1" x14ac:dyDescent="0.3">
      <c r="B54" s="30" t="s">
        <v>97</v>
      </c>
      <c r="C54" s="172" t="s">
        <v>98</v>
      </c>
      <c r="D54" s="213">
        <v>928.5</v>
      </c>
      <c r="E54" s="138">
        <v>487.1</v>
      </c>
      <c r="F54" s="138">
        <v>487.1</v>
      </c>
      <c r="G54" s="139">
        <v>100</v>
      </c>
      <c r="H54" s="139">
        <v>100</v>
      </c>
      <c r="I54" s="139">
        <v>100</v>
      </c>
      <c r="J54" s="139">
        <v>187.1</v>
      </c>
      <c r="K54" s="152"/>
    </row>
    <row r="55" spans="2:11" ht="48.75" customHeight="1" x14ac:dyDescent="0.3">
      <c r="B55" s="17" t="s">
        <v>99</v>
      </c>
      <c r="C55" s="172" t="s">
        <v>100</v>
      </c>
      <c r="D55" s="213">
        <v>1577.34</v>
      </c>
      <c r="E55" s="138">
        <v>2200</v>
      </c>
      <c r="F55" s="138">
        <v>2200</v>
      </c>
      <c r="G55" s="139">
        <v>550</v>
      </c>
      <c r="H55" s="139">
        <v>550</v>
      </c>
      <c r="I55" s="139">
        <v>550</v>
      </c>
      <c r="J55" s="139">
        <v>550</v>
      </c>
      <c r="K55" s="243"/>
    </row>
    <row r="56" spans="2:11" x14ac:dyDescent="0.3">
      <c r="B56" s="174" t="s">
        <v>101</v>
      </c>
      <c r="C56" s="149">
        <v>1070</v>
      </c>
      <c r="D56" s="221">
        <f>D58+D57+D59</f>
        <v>2167.62</v>
      </c>
      <c r="E56" s="138">
        <v>1898.7</v>
      </c>
      <c r="F56" s="138">
        <v>1898.7</v>
      </c>
      <c r="G56" s="150">
        <v>474.7</v>
      </c>
      <c r="H56" s="150">
        <v>474.7</v>
      </c>
      <c r="I56" s="150">
        <v>474.7</v>
      </c>
      <c r="J56" s="150">
        <v>474.7</v>
      </c>
      <c r="K56" s="152" t="s">
        <v>102</v>
      </c>
    </row>
    <row r="57" spans="2:11" x14ac:dyDescent="0.3">
      <c r="B57" s="177" t="s">
        <v>103</v>
      </c>
      <c r="C57" s="171">
        <v>1071</v>
      </c>
      <c r="D57" s="215">
        <v>718.27</v>
      </c>
      <c r="E57" s="138">
        <v>533.20000000000005</v>
      </c>
      <c r="F57" s="138">
        <v>533.20000000000005</v>
      </c>
      <c r="G57" s="139">
        <v>133.30000000000001</v>
      </c>
      <c r="H57" s="139">
        <v>133.30000000000001</v>
      </c>
      <c r="I57" s="139">
        <v>133.30000000000001</v>
      </c>
      <c r="J57" s="139">
        <v>133.30000000000001</v>
      </c>
      <c r="K57" s="152"/>
    </row>
    <row r="58" spans="2:11" x14ac:dyDescent="0.3">
      <c r="B58" s="177" t="s">
        <v>104</v>
      </c>
      <c r="C58" s="171">
        <v>1072</v>
      </c>
      <c r="D58" s="215">
        <v>0</v>
      </c>
      <c r="E58" s="138">
        <v>0</v>
      </c>
      <c r="F58" s="138">
        <v>0</v>
      </c>
      <c r="G58" s="139">
        <v>0</v>
      </c>
      <c r="H58" s="139">
        <v>0</v>
      </c>
      <c r="I58" s="139">
        <v>0</v>
      </c>
      <c r="J58" s="139">
        <v>0</v>
      </c>
      <c r="K58" s="152"/>
    </row>
    <row r="59" spans="2:11" ht="26.4" x14ac:dyDescent="0.3">
      <c r="B59" s="177" t="s">
        <v>105</v>
      </c>
      <c r="C59" s="171">
        <v>1073</v>
      </c>
      <c r="D59" s="215">
        <v>1449.35</v>
      </c>
      <c r="E59" s="138">
        <v>1365.6</v>
      </c>
      <c r="F59" s="138">
        <v>1365.6</v>
      </c>
      <c r="G59" s="139">
        <v>341.4</v>
      </c>
      <c r="H59" s="139">
        <v>341.4</v>
      </c>
      <c r="I59" s="139">
        <v>341.4</v>
      </c>
      <c r="J59" s="139">
        <v>341.4</v>
      </c>
      <c r="K59" s="152"/>
    </row>
    <row r="60" spans="2:11" ht="26.4" x14ac:dyDescent="0.3">
      <c r="B60" s="177" t="s">
        <v>106</v>
      </c>
      <c r="C60" s="171">
        <v>1074</v>
      </c>
      <c r="D60" s="215">
        <v>0</v>
      </c>
      <c r="E60" s="138">
        <v>0</v>
      </c>
      <c r="F60" s="138">
        <v>0</v>
      </c>
      <c r="G60" s="169">
        <v>0</v>
      </c>
      <c r="H60" s="169">
        <v>0</v>
      </c>
      <c r="I60" s="169">
        <v>0</v>
      </c>
      <c r="J60" s="169">
        <v>0</v>
      </c>
      <c r="K60" s="152"/>
    </row>
    <row r="61" spans="2:11" ht="26.4" x14ac:dyDescent="0.3">
      <c r="B61" s="177" t="s">
        <v>107</v>
      </c>
      <c r="C61" s="171">
        <v>1075</v>
      </c>
      <c r="D61" s="215">
        <v>16110.44</v>
      </c>
      <c r="E61" s="138">
        <v>30411.5</v>
      </c>
      <c r="F61" s="138">
        <v>30411.5</v>
      </c>
      <c r="G61" s="169">
        <v>0</v>
      </c>
      <c r="H61" s="169">
        <v>0</v>
      </c>
      <c r="I61" s="169">
        <v>0</v>
      </c>
      <c r="J61" s="169">
        <v>0</v>
      </c>
      <c r="K61" s="152"/>
    </row>
    <row r="62" spans="2:11" ht="52.8" x14ac:dyDescent="0.3">
      <c r="B62" s="177" t="s">
        <v>108</v>
      </c>
      <c r="C62" s="171">
        <v>1076</v>
      </c>
      <c r="D62" s="215"/>
      <c r="E62" s="138">
        <v>0</v>
      </c>
      <c r="F62" s="138">
        <v>0</v>
      </c>
      <c r="G62" s="169">
        <v>0</v>
      </c>
      <c r="H62" s="169">
        <v>0</v>
      </c>
      <c r="I62" s="169">
        <v>0</v>
      </c>
      <c r="J62" s="169">
        <v>0</v>
      </c>
      <c r="K62" s="152" t="s">
        <v>109</v>
      </c>
    </row>
    <row r="63" spans="2:11" x14ac:dyDescent="0.3">
      <c r="B63" s="275" t="s">
        <v>110</v>
      </c>
      <c r="C63" s="276"/>
      <c r="D63" s="276"/>
      <c r="E63" s="276"/>
      <c r="F63" s="276"/>
      <c r="G63" s="276"/>
      <c r="H63" s="276"/>
      <c r="I63" s="276"/>
      <c r="J63" s="276"/>
      <c r="K63" s="277"/>
    </row>
    <row r="64" spans="2:11" ht="39.6" x14ac:dyDescent="0.3">
      <c r="B64" s="148" t="s">
        <v>111</v>
      </c>
      <c r="C64" s="175">
        <v>1100</v>
      </c>
      <c r="D64" s="214">
        <f>D65+D75+D94+D95+D97+D102+D104</f>
        <v>243507.57900000003</v>
      </c>
      <c r="E64" s="176">
        <v>227611</v>
      </c>
      <c r="F64" s="176">
        <v>227611</v>
      </c>
      <c r="G64" s="176">
        <v>58674.14</v>
      </c>
      <c r="H64" s="176">
        <v>55230.91</v>
      </c>
      <c r="I64" s="176">
        <v>54704.773999999998</v>
      </c>
      <c r="J64" s="176">
        <v>58863.197999999997</v>
      </c>
      <c r="K64" s="152" t="s">
        <v>112</v>
      </c>
    </row>
    <row r="65" spans="2:11" ht="27" x14ac:dyDescent="0.3">
      <c r="B65" s="222" t="s">
        <v>113</v>
      </c>
      <c r="C65" s="223">
        <v>1110</v>
      </c>
      <c r="D65" s="212">
        <f>D66+D68+D69+D70+D73+D93+D101</f>
        <v>48066.460000000006</v>
      </c>
      <c r="E65" s="138">
        <v>49870</v>
      </c>
      <c r="F65" s="138">
        <v>49870</v>
      </c>
      <c r="G65" s="224">
        <v>12105</v>
      </c>
      <c r="H65" s="224">
        <v>12580</v>
      </c>
      <c r="I65" s="224">
        <v>12605</v>
      </c>
      <c r="J65" s="224">
        <v>12580</v>
      </c>
      <c r="K65" s="164" t="s">
        <v>114</v>
      </c>
    </row>
    <row r="66" spans="2:11" ht="26.4" x14ac:dyDescent="0.3">
      <c r="B66" s="30" t="s">
        <v>115</v>
      </c>
      <c r="C66" s="178">
        <v>1111</v>
      </c>
      <c r="D66" s="213">
        <v>35831.160000000003</v>
      </c>
      <c r="E66" s="138">
        <v>40000</v>
      </c>
      <c r="F66" s="138">
        <v>40000</v>
      </c>
      <c r="G66" s="173">
        <v>10000</v>
      </c>
      <c r="H66" s="173">
        <v>10000</v>
      </c>
      <c r="I66" s="173">
        <v>10000</v>
      </c>
      <c r="J66" s="139">
        <v>10000</v>
      </c>
      <c r="K66" s="164"/>
    </row>
    <row r="67" spans="2:11" x14ac:dyDescent="0.3">
      <c r="B67" s="30" t="s">
        <v>116</v>
      </c>
      <c r="C67" s="178" t="s">
        <v>117</v>
      </c>
      <c r="D67" s="213">
        <v>139.1</v>
      </c>
      <c r="E67" s="138">
        <v>0</v>
      </c>
      <c r="F67" s="138">
        <v>0</v>
      </c>
      <c r="G67" s="139">
        <v>0</v>
      </c>
      <c r="H67" s="139">
        <v>0</v>
      </c>
      <c r="I67" s="139">
        <v>0</v>
      </c>
      <c r="J67" s="139">
        <v>0</v>
      </c>
      <c r="K67" s="164"/>
    </row>
    <row r="68" spans="2:11" x14ac:dyDescent="0.3">
      <c r="B68" s="30" t="s">
        <v>118</v>
      </c>
      <c r="C68" s="178">
        <v>1112</v>
      </c>
      <c r="D68" s="213">
        <v>4903.3999999999996</v>
      </c>
      <c r="E68" s="138">
        <v>8000</v>
      </c>
      <c r="F68" s="138">
        <v>8000</v>
      </c>
      <c r="G68" s="139">
        <v>2000</v>
      </c>
      <c r="H68" s="139">
        <v>2000</v>
      </c>
      <c r="I68" s="139">
        <v>2000</v>
      </c>
      <c r="J68" s="139">
        <v>2000</v>
      </c>
      <c r="K68" s="164"/>
    </row>
    <row r="69" spans="2:11" ht="27" x14ac:dyDescent="0.3">
      <c r="B69" s="225" t="s">
        <v>119</v>
      </c>
      <c r="C69" s="178">
        <v>1113</v>
      </c>
      <c r="D69" s="213">
        <v>37</v>
      </c>
      <c r="E69" s="138">
        <v>50</v>
      </c>
      <c r="F69" s="138">
        <v>50</v>
      </c>
      <c r="G69" s="139">
        <v>25</v>
      </c>
      <c r="H69" s="139">
        <v>0</v>
      </c>
      <c r="I69" s="139">
        <v>25</v>
      </c>
      <c r="J69" s="139">
        <v>0</v>
      </c>
      <c r="K69" s="164"/>
    </row>
    <row r="70" spans="2:11" ht="26.25" customHeight="1" x14ac:dyDescent="0.3">
      <c r="B70" s="225" t="s">
        <v>120</v>
      </c>
      <c r="C70" s="178">
        <v>1114</v>
      </c>
      <c r="D70" s="212">
        <f>D71+D72</f>
        <v>3299.8</v>
      </c>
      <c r="E70" s="138">
        <v>1820</v>
      </c>
      <c r="F70" s="138">
        <v>1820</v>
      </c>
      <c r="G70" s="139">
        <v>80</v>
      </c>
      <c r="H70" s="139">
        <v>580</v>
      </c>
      <c r="I70" s="139">
        <v>580</v>
      </c>
      <c r="J70" s="139">
        <v>580</v>
      </c>
      <c r="K70" s="164"/>
    </row>
    <row r="71" spans="2:11" x14ac:dyDescent="0.3">
      <c r="B71" s="225" t="s">
        <v>121</v>
      </c>
      <c r="C71" s="178" t="s">
        <v>122</v>
      </c>
      <c r="D71" s="213">
        <v>2427.1</v>
      </c>
      <c r="E71" s="138">
        <v>1500</v>
      </c>
      <c r="F71" s="138">
        <v>1500</v>
      </c>
      <c r="G71" s="139">
        <v>0</v>
      </c>
      <c r="H71" s="139">
        <v>500</v>
      </c>
      <c r="I71" s="139">
        <v>500</v>
      </c>
      <c r="J71" s="139">
        <v>500</v>
      </c>
      <c r="K71" s="164"/>
    </row>
    <row r="72" spans="2:11" x14ac:dyDescent="0.3">
      <c r="B72" s="225" t="s">
        <v>123</v>
      </c>
      <c r="C72" s="178" t="s">
        <v>124</v>
      </c>
      <c r="D72" s="213">
        <v>872.7</v>
      </c>
      <c r="E72" s="138">
        <v>320</v>
      </c>
      <c r="F72" s="138">
        <v>320</v>
      </c>
      <c r="G72" s="139">
        <v>80</v>
      </c>
      <c r="H72" s="139">
        <v>80</v>
      </c>
      <c r="I72" s="139">
        <v>80</v>
      </c>
      <c r="J72" s="139">
        <v>80</v>
      </c>
      <c r="K72" s="164"/>
    </row>
    <row r="73" spans="2:11" x14ac:dyDescent="0.3">
      <c r="B73" s="226" t="s">
        <v>125</v>
      </c>
      <c r="C73" s="164">
        <v>1120</v>
      </c>
      <c r="D73" s="213">
        <v>994.2</v>
      </c>
      <c r="E73" s="138">
        <v>1000</v>
      </c>
      <c r="F73" s="138">
        <v>1000</v>
      </c>
      <c r="G73" s="139">
        <v>250</v>
      </c>
      <c r="H73" s="139">
        <v>250</v>
      </c>
      <c r="I73" s="139">
        <v>250</v>
      </c>
      <c r="J73" s="139">
        <v>250</v>
      </c>
      <c r="K73" s="164"/>
    </row>
    <row r="74" spans="2:11" ht="32.25" customHeight="1" x14ac:dyDescent="0.3">
      <c r="B74" s="17" t="s">
        <v>84</v>
      </c>
      <c r="C74" s="149">
        <v>1050</v>
      </c>
      <c r="D74" s="214">
        <f>27544.1+928.5</f>
        <v>28472.6</v>
      </c>
      <c r="E74" s="151">
        <v>37057.71</v>
      </c>
      <c r="F74" s="151">
        <v>37057.71</v>
      </c>
      <c r="G74" s="150">
        <f>37057.7/4</f>
        <v>9264.4249999999993</v>
      </c>
      <c r="H74" s="150">
        <v>9264.4</v>
      </c>
      <c r="I74" s="150">
        <v>9264.4</v>
      </c>
      <c r="J74" s="150">
        <v>9264.4</v>
      </c>
      <c r="K74" s="152" t="s">
        <v>85</v>
      </c>
    </row>
    <row r="75" spans="2:11" ht="27" x14ac:dyDescent="0.3">
      <c r="B75" s="226" t="s">
        <v>126</v>
      </c>
      <c r="C75" s="164">
        <v>1130</v>
      </c>
      <c r="D75" s="213">
        <v>21870.3</v>
      </c>
      <c r="E75" s="138">
        <v>23072.400000000001</v>
      </c>
      <c r="F75" s="138">
        <v>22658.16</v>
      </c>
      <c r="G75" s="139">
        <v>6905.7</v>
      </c>
      <c r="H75" s="139">
        <v>4983.8999999999996</v>
      </c>
      <c r="I75" s="139">
        <v>3436.4</v>
      </c>
      <c r="J75" s="139">
        <v>7609.4</v>
      </c>
      <c r="K75" s="164" t="s">
        <v>127</v>
      </c>
    </row>
    <row r="76" spans="2:11" x14ac:dyDescent="0.3">
      <c r="B76" s="225" t="s">
        <v>128</v>
      </c>
      <c r="C76" s="178">
        <v>1131</v>
      </c>
      <c r="D76" s="213">
        <v>7520.7</v>
      </c>
      <c r="E76" s="138">
        <v>11271</v>
      </c>
      <c r="F76" s="138">
        <v>8508.0400000000009</v>
      </c>
      <c r="G76" s="139">
        <v>2109.6999999999998</v>
      </c>
      <c r="H76" s="139">
        <v>2799</v>
      </c>
      <c r="I76" s="139">
        <v>2623.4</v>
      </c>
      <c r="J76" s="139">
        <v>3008.1</v>
      </c>
      <c r="K76" s="164"/>
    </row>
    <row r="77" spans="2:11" x14ac:dyDescent="0.3">
      <c r="B77" s="227" t="s">
        <v>129</v>
      </c>
      <c r="C77" s="178" t="s">
        <v>130</v>
      </c>
      <c r="D77" s="213">
        <v>748.7</v>
      </c>
      <c r="E77" s="138">
        <v>748.7</v>
      </c>
      <c r="F77" s="138">
        <v>748.7</v>
      </c>
      <c r="G77" s="139">
        <v>187.2</v>
      </c>
      <c r="H77" s="139">
        <v>187.1</v>
      </c>
      <c r="I77" s="139">
        <v>187.2</v>
      </c>
      <c r="J77" s="139">
        <v>187.2</v>
      </c>
      <c r="K77" s="164" t="s">
        <v>131</v>
      </c>
    </row>
    <row r="78" spans="2:11" ht="27" x14ac:dyDescent="0.3">
      <c r="B78" s="225" t="s">
        <v>132</v>
      </c>
      <c r="C78" s="178">
        <v>1132</v>
      </c>
      <c r="D78" s="213">
        <v>1359.2</v>
      </c>
      <c r="E78" s="138">
        <v>1636.2</v>
      </c>
      <c r="F78" s="138">
        <v>1166.4000000000001</v>
      </c>
      <c r="G78" s="139">
        <f>1166.4/4</f>
        <v>291.60000000000002</v>
      </c>
      <c r="H78" s="139">
        <v>291.60000000000002</v>
      </c>
      <c r="I78" s="139">
        <v>291.60000000000002</v>
      </c>
      <c r="J78" s="139">
        <v>291.60000000000002</v>
      </c>
      <c r="K78" s="164"/>
    </row>
    <row r="79" spans="2:11" x14ac:dyDescent="0.3">
      <c r="B79" s="227" t="s">
        <v>129</v>
      </c>
      <c r="C79" s="178" t="s">
        <v>133</v>
      </c>
      <c r="D79" s="228">
        <v>20</v>
      </c>
      <c r="E79" s="138">
        <v>0</v>
      </c>
      <c r="F79" s="138">
        <v>0</v>
      </c>
      <c r="G79" s="139">
        <v>0</v>
      </c>
      <c r="H79" s="139">
        <v>0</v>
      </c>
      <c r="I79" s="139">
        <v>0</v>
      </c>
      <c r="J79" s="139">
        <v>0</v>
      </c>
      <c r="K79" s="164" t="s">
        <v>131</v>
      </c>
    </row>
    <row r="80" spans="2:11" x14ac:dyDescent="0.3">
      <c r="B80" s="225" t="s">
        <v>134</v>
      </c>
      <c r="C80" s="178">
        <v>1133</v>
      </c>
      <c r="D80" s="228">
        <v>0</v>
      </c>
      <c r="E80" s="138">
        <v>0</v>
      </c>
      <c r="F80" s="138">
        <v>0</v>
      </c>
      <c r="G80" s="139">
        <v>0</v>
      </c>
      <c r="H80" s="139">
        <v>0</v>
      </c>
      <c r="I80" s="139">
        <v>0</v>
      </c>
      <c r="J80" s="139">
        <v>0</v>
      </c>
      <c r="K80" s="164"/>
    </row>
    <row r="81" spans="2:11" x14ac:dyDescent="0.3">
      <c r="B81" s="227" t="s">
        <v>129</v>
      </c>
      <c r="C81" s="178" t="s">
        <v>135</v>
      </c>
      <c r="D81" s="228">
        <v>0</v>
      </c>
      <c r="E81" s="138">
        <v>0</v>
      </c>
      <c r="F81" s="138">
        <v>0</v>
      </c>
      <c r="G81" s="139">
        <v>0</v>
      </c>
      <c r="H81" s="139">
        <v>0</v>
      </c>
      <c r="I81" s="139">
        <v>0</v>
      </c>
      <c r="J81" s="139">
        <v>0</v>
      </c>
      <c r="K81" s="164" t="s">
        <v>131</v>
      </c>
    </row>
    <row r="82" spans="2:11" x14ac:dyDescent="0.3">
      <c r="B82" s="225" t="s">
        <v>136</v>
      </c>
      <c r="C82" s="178">
        <v>1134</v>
      </c>
      <c r="D82" s="228">
        <v>0</v>
      </c>
      <c r="E82" s="138">
        <v>0</v>
      </c>
      <c r="F82" s="138">
        <v>0</v>
      </c>
      <c r="G82" s="139">
        <v>0</v>
      </c>
      <c r="H82" s="139">
        <v>0</v>
      </c>
      <c r="I82" s="139">
        <v>0</v>
      </c>
      <c r="J82" s="139">
        <v>0</v>
      </c>
      <c r="K82" s="164"/>
    </row>
    <row r="83" spans="2:11" x14ac:dyDescent="0.3">
      <c r="B83" s="227" t="s">
        <v>129</v>
      </c>
      <c r="C83" s="178" t="s">
        <v>137</v>
      </c>
      <c r="D83" s="228">
        <v>0</v>
      </c>
      <c r="E83" s="138">
        <v>0</v>
      </c>
      <c r="F83" s="138">
        <v>0</v>
      </c>
      <c r="G83" s="139">
        <v>0</v>
      </c>
      <c r="H83" s="139">
        <v>0</v>
      </c>
      <c r="I83" s="139">
        <v>0</v>
      </c>
      <c r="J83" s="139">
        <v>0</v>
      </c>
      <c r="K83" s="164" t="s">
        <v>131</v>
      </c>
    </row>
    <row r="84" spans="2:11" x14ac:dyDescent="0.3">
      <c r="B84" s="225" t="s">
        <v>138</v>
      </c>
      <c r="C84" s="178">
        <v>1135</v>
      </c>
      <c r="D84" s="213">
        <v>12419.6</v>
      </c>
      <c r="E84" s="138">
        <v>9661.2000000000007</v>
      </c>
      <c r="F84" s="138">
        <v>12790.4</v>
      </c>
      <c r="G84" s="139">
        <v>4124.3999999999996</v>
      </c>
      <c r="H84" s="139">
        <v>1524.7</v>
      </c>
      <c r="I84" s="139">
        <v>141.30000000000001</v>
      </c>
      <c r="J84" s="139">
        <v>3918.2</v>
      </c>
      <c r="K84" s="164"/>
    </row>
    <row r="85" spans="2:11" x14ac:dyDescent="0.3">
      <c r="B85" s="227" t="s">
        <v>129</v>
      </c>
      <c r="C85" s="178" t="s">
        <v>139</v>
      </c>
      <c r="D85" s="213">
        <v>150</v>
      </c>
      <c r="E85" s="138">
        <v>150</v>
      </c>
      <c r="F85" s="138">
        <v>150</v>
      </c>
      <c r="G85" s="139">
        <v>37.5</v>
      </c>
      <c r="H85" s="139">
        <v>37.5</v>
      </c>
      <c r="I85" s="139">
        <v>37.5</v>
      </c>
      <c r="J85" s="139">
        <v>37.5</v>
      </c>
      <c r="K85" s="164" t="s">
        <v>131</v>
      </c>
    </row>
    <row r="86" spans="2:11" x14ac:dyDescent="0.3">
      <c r="B86" s="226" t="s">
        <v>140</v>
      </c>
      <c r="C86" s="164">
        <v>1140</v>
      </c>
      <c r="D86" s="213">
        <v>217.9</v>
      </c>
      <c r="E86" s="138">
        <v>504</v>
      </c>
      <c r="F86" s="138">
        <v>193.29</v>
      </c>
      <c r="G86" s="139">
        <v>126</v>
      </c>
      <c r="H86" s="139">
        <v>114.6</v>
      </c>
      <c r="I86" s="139">
        <v>126</v>
      </c>
      <c r="J86" s="139">
        <v>137.4</v>
      </c>
      <c r="K86" s="164"/>
    </row>
    <row r="87" spans="2:11" ht="47.25" customHeight="1" x14ac:dyDescent="0.3">
      <c r="B87" s="30" t="s">
        <v>90</v>
      </c>
      <c r="C87" s="172" t="s">
        <v>91</v>
      </c>
      <c r="D87" s="213">
        <v>0</v>
      </c>
      <c r="E87" s="138">
        <f>10548.83-1640</f>
        <v>8908.83</v>
      </c>
      <c r="F87" s="138">
        <v>10548.83</v>
      </c>
      <c r="G87" s="139">
        <v>0</v>
      </c>
      <c r="H87" s="139">
        <v>0</v>
      </c>
      <c r="I87" s="139">
        <v>0</v>
      </c>
      <c r="J87" s="139">
        <v>8908.7000000000007</v>
      </c>
      <c r="K87" s="152"/>
    </row>
    <row r="88" spans="2:11" ht="107.25" customHeight="1" x14ac:dyDescent="0.3">
      <c r="B88" s="30" t="s">
        <v>141</v>
      </c>
      <c r="C88" s="172" t="s">
        <v>91</v>
      </c>
      <c r="D88" s="213">
        <v>2427.1</v>
      </c>
      <c r="E88" s="138">
        <v>1497.34</v>
      </c>
      <c r="F88" s="138">
        <v>1497.34</v>
      </c>
      <c r="G88" s="139">
        <v>0</v>
      </c>
      <c r="H88" s="139">
        <v>0</v>
      </c>
      <c r="I88" s="139">
        <v>1497.3</v>
      </c>
      <c r="J88" s="139">
        <v>0</v>
      </c>
      <c r="K88" s="152"/>
    </row>
    <row r="89" spans="2:11" ht="42.75" customHeight="1" x14ac:dyDescent="0.3">
      <c r="B89" s="30" t="s">
        <v>93</v>
      </c>
      <c r="C89" s="172" t="s">
        <v>91</v>
      </c>
      <c r="D89" s="213">
        <v>0</v>
      </c>
      <c r="E89" s="138">
        <v>703.4</v>
      </c>
      <c r="F89" s="138">
        <v>703.4</v>
      </c>
      <c r="G89" s="139">
        <v>200</v>
      </c>
      <c r="H89" s="139">
        <v>200</v>
      </c>
      <c r="I89" s="139">
        <v>200</v>
      </c>
      <c r="J89" s="139">
        <v>103.4</v>
      </c>
      <c r="K89" s="152"/>
    </row>
    <row r="90" spans="2:11" ht="25.5" customHeight="1" x14ac:dyDescent="0.3">
      <c r="B90" s="30" t="s">
        <v>94</v>
      </c>
      <c r="C90" s="172" t="s">
        <v>91</v>
      </c>
      <c r="D90" s="213">
        <v>0</v>
      </c>
      <c r="E90" s="138">
        <v>1650</v>
      </c>
      <c r="F90" s="138">
        <v>1650</v>
      </c>
      <c r="G90" s="139">
        <f>1650/4</f>
        <v>412.5</v>
      </c>
      <c r="H90" s="139">
        <v>412.5</v>
      </c>
      <c r="I90" s="139">
        <v>412.5</v>
      </c>
      <c r="J90" s="139">
        <v>412.5</v>
      </c>
      <c r="K90" s="152"/>
    </row>
    <row r="91" spans="2:11" ht="39.6" x14ac:dyDescent="0.3">
      <c r="B91" s="30" t="s">
        <v>95</v>
      </c>
      <c r="C91" s="172" t="s">
        <v>96</v>
      </c>
      <c r="D91" s="220">
        <v>2600</v>
      </c>
      <c r="E91" s="138">
        <v>1640</v>
      </c>
      <c r="F91" s="138">
        <v>1640</v>
      </c>
      <c r="G91" s="139">
        <f>1640/4</f>
        <v>410</v>
      </c>
      <c r="H91" s="139">
        <v>410</v>
      </c>
      <c r="I91" s="139">
        <v>410</v>
      </c>
      <c r="J91" s="139">
        <v>410</v>
      </c>
      <c r="K91" s="152"/>
    </row>
    <row r="92" spans="2:11" ht="25.5" customHeight="1" x14ac:dyDescent="0.3">
      <c r="B92" s="30" t="s">
        <v>97</v>
      </c>
      <c r="C92" s="172" t="s">
        <v>98</v>
      </c>
      <c r="D92" s="213">
        <v>928.5</v>
      </c>
      <c r="E92" s="138">
        <v>487.1</v>
      </c>
      <c r="F92" s="138">
        <v>487.1</v>
      </c>
      <c r="G92" s="139">
        <v>100</v>
      </c>
      <c r="H92" s="139">
        <v>100</v>
      </c>
      <c r="I92" s="139">
        <v>100</v>
      </c>
      <c r="J92" s="139">
        <v>187.1</v>
      </c>
      <c r="K92" s="152"/>
    </row>
    <row r="93" spans="2:11" x14ac:dyDescent="0.3">
      <c r="B93" s="226" t="s">
        <v>142</v>
      </c>
      <c r="C93" s="164">
        <v>1150</v>
      </c>
      <c r="D93" s="213">
        <v>2924.3</v>
      </c>
      <c r="E93" s="138">
        <v>7312</v>
      </c>
      <c r="F93" s="138">
        <v>7312</v>
      </c>
      <c r="G93" s="139">
        <v>2828</v>
      </c>
      <c r="H93" s="139">
        <v>828</v>
      </c>
      <c r="I93" s="139">
        <v>1828</v>
      </c>
      <c r="J93" s="139">
        <v>1827</v>
      </c>
      <c r="K93" s="164"/>
    </row>
    <row r="94" spans="2:11" x14ac:dyDescent="0.3">
      <c r="B94" s="226" t="s">
        <v>143</v>
      </c>
      <c r="C94" s="164">
        <v>1160</v>
      </c>
      <c r="D94" s="213">
        <v>106354</v>
      </c>
      <c r="E94" s="138">
        <v>105000</v>
      </c>
      <c r="F94" s="138">
        <v>105000</v>
      </c>
      <c r="G94" s="139">
        <v>26250</v>
      </c>
      <c r="H94" s="139">
        <v>26250</v>
      </c>
      <c r="I94" s="139">
        <v>26250</v>
      </c>
      <c r="J94" s="139">
        <v>26250</v>
      </c>
      <c r="K94" s="164"/>
    </row>
    <row r="95" spans="2:11" x14ac:dyDescent="0.3">
      <c r="B95" s="226" t="s">
        <v>144</v>
      </c>
      <c r="C95" s="164">
        <v>1170</v>
      </c>
      <c r="D95" s="213">
        <v>22322</v>
      </c>
      <c r="E95" s="138">
        <v>23100</v>
      </c>
      <c r="F95" s="138">
        <v>23100</v>
      </c>
      <c r="G95" s="139">
        <v>5775</v>
      </c>
      <c r="H95" s="139">
        <v>5775</v>
      </c>
      <c r="I95" s="139">
        <v>5775</v>
      </c>
      <c r="J95" s="139">
        <v>5775</v>
      </c>
      <c r="K95" s="164"/>
    </row>
    <row r="96" spans="2:11" x14ac:dyDescent="0.3">
      <c r="B96" s="226" t="s">
        <v>145</v>
      </c>
      <c r="C96" s="164">
        <v>1180</v>
      </c>
      <c r="D96" s="213"/>
      <c r="E96" s="138">
        <v>0</v>
      </c>
      <c r="F96" s="138">
        <v>0</v>
      </c>
      <c r="G96" s="243">
        <v>0</v>
      </c>
      <c r="H96" s="243">
        <v>0</v>
      </c>
      <c r="I96" s="243">
        <v>0</v>
      </c>
      <c r="J96" s="243">
        <v>0</v>
      </c>
      <c r="K96" s="164"/>
    </row>
    <row r="97" spans="2:11" x14ac:dyDescent="0.3">
      <c r="B97" s="17" t="s">
        <v>146</v>
      </c>
      <c r="C97" s="164">
        <v>1190</v>
      </c>
      <c r="D97" s="213">
        <v>308.23</v>
      </c>
      <c r="E97" s="138">
        <v>0</v>
      </c>
      <c r="F97" s="138">
        <v>0</v>
      </c>
      <c r="G97" s="243">
        <v>0</v>
      </c>
      <c r="H97" s="243">
        <v>0</v>
      </c>
      <c r="I97" s="243">
        <v>0</v>
      </c>
      <c r="J97" s="243">
        <v>0</v>
      </c>
      <c r="K97" s="164"/>
    </row>
    <row r="98" spans="2:11" x14ac:dyDescent="0.3">
      <c r="B98" s="17" t="s">
        <v>147</v>
      </c>
      <c r="C98" s="164">
        <v>1200</v>
      </c>
      <c r="D98" s="213"/>
      <c r="E98" s="138">
        <v>0</v>
      </c>
      <c r="F98" s="138">
        <v>0</v>
      </c>
      <c r="G98" s="243">
        <v>0</v>
      </c>
      <c r="H98" s="243">
        <v>0</v>
      </c>
      <c r="I98" s="243">
        <v>0</v>
      </c>
      <c r="J98" s="243">
        <v>0</v>
      </c>
      <c r="K98" s="164"/>
    </row>
    <row r="99" spans="2:11" x14ac:dyDescent="0.3">
      <c r="B99" s="17" t="s">
        <v>148</v>
      </c>
      <c r="C99" s="164">
        <v>1210</v>
      </c>
      <c r="D99" s="213">
        <v>1004.8</v>
      </c>
      <c r="E99" s="138">
        <v>1961.6</v>
      </c>
      <c r="F99" s="138">
        <v>1961.6</v>
      </c>
      <c r="G99" s="139">
        <v>490.4</v>
      </c>
      <c r="H99" s="139">
        <v>490.4</v>
      </c>
      <c r="I99" s="139">
        <v>490.4</v>
      </c>
      <c r="J99" s="139">
        <v>490.4</v>
      </c>
      <c r="K99" s="164"/>
    </row>
    <row r="100" spans="2:11" x14ac:dyDescent="0.3">
      <c r="B100" s="226" t="s">
        <v>149</v>
      </c>
      <c r="C100" s="164">
        <v>1220</v>
      </c>
      <c r="D100" s="213"/>
      <c r="E100" s="138">
        <v>0</v>
      </c>
      <c r="F100" s="138">
        <v>0</v>
      </c>
      <c r="G100" s="139"/>
      <c r="H100" s="139"/>
      <c r="I100" s="139"/>
      <c r="J100" s="139"/>
      <c r="K100" s="164"/>
    </row>
    <row r="101" spans="2:11" ht="25.5" customHeight="1" x14ac:dyDescent="0.3">
      <c r="B101" s="226" t="s">
        <v>150</v>
      </c>
      <c r="C101" s="164">
        <v>1230</v>
      </c>
      <c r="D101" s="213">
        <v>76.599999999999994</v>
      </c>
      <c r="E101" s="138">
        <v>15</v>
      </c>
      <c r="F101" s="138">
        <v>15</v>
      </c>
      <c r="G101" s="139">
        <v>0</v>
      </c>
      <c r="H101" s="139">
        <v>15</v>
      </c>
      <c r="I101" s="139">
        <v>0</v>
      </c>
      <c r="J101" s="139">
        <v>0</v>
      </c>
      <c r="K101" s="34"/>
    </row>
    <row r="102" spans="2:11" x14ac:dyDescent="0.3">
      <c r="B102" s="226" t="s">
        <v>151</v>
      </c>
      <c r="C102" s="164">
        <v>1240</v>
      </c>
      <c r="D102" s="213">
        <v>16471.599999999999</v>
      </c>
      <c r="E102" s="138">
        <v>15776</v>
      </c>
      <c r="F102" s="138">
        <v>15776</v>
      </c>
      <c r="G102" s="139">
        <v>3944</v>
      </c>
      <c r="H102" s="139">
        <v>3944</v>
      </c>
      <c r="I102" s="139">
        <v>3944</v>
      </c>
      <c r="J102" s="139">
        <v>3944</v>
      </c>
      <c r="K102" s="164"/>
    </row>
    <row r="103" spans="2:11" x14ac:dyDescent="0.3">
      <c r="B103" s="226" t="s">
        <v>152</v>
      </c>
      <c r="C103" s="164">
        <v>1250</v>
      </c>
      <c r="D103" s="213"/>
      <c r="E103" s="138">
        <v>0</v>
      </c>
      <c r="F103" s="138">
        <v>0</v>
      </c>
      <c r="G103" s="139">
        <v>0</v>
      </c>
      <c r="H103" s="139">
        <v>0</v>
      </c>
      <c r="I103" s="139">
        <v>0</v>
      </c>
      <c r="J103" s="139">
        <v>0</v>
      </c>
      <c r="K103" s="164"/>
    </row>
    <row r="104" spans="2:11" ht="27" x14ac:dyDescent="0.3">
      <c r="B104" s="229" t="s">
        <v>153</v>
      </c>
      <c r="C104" s="168">
        <v>1300</v>
      </c>
      <c r="D104" s="212">
        <f>D105+D120+D124+D125+D126</f>
        <v>28114.988999999998</v>
      </c>
      <c r="E104" s="138">
        <v>17402</v>
      </c>
      <c r="F104" s="138">
        <v>17402</v>
      </c>
      <c r="G104" s="244">
        <v>4865.5</v>
      </c>
      <c r="H104" s="244">
        <v>3860.5</v>
      </c>
      <c r="I104" s="244">
        <v>3850.5</v>
      </c>
      <c r="J104" s="244">
        <v>4830.5</v>
      </c>
      <c r="K104" s="164" t="s">
        <v>154</v>
      </c>
    </row>
    <row r="105" spans="2:11" x14ac:dyDescent="0.3">
      <c r="B105" s="222" t="s">
        <v>155</v>
      </c>
      <c r="C105" s="164">
        <v>1310</v>
      </c>
      <c r="D105" s="212">
        <f>D106+D109+D111+D112+D116+D117+D118+D119</f>
        <v>584.68899999999996</v>
      </c>
      <c r="E105" s="138">
        <v>220</v>
      </c>
      <c r="F105" s="138">
        <v>220</v>
      </c>
      <c r="G105" s="243">
        <v>60</v>
      </c>
      <c r="H105" s="243">
        <v>60</v>
      </c>
      <c r="I105" s="243">
        <v>60</v>
      </c>
      <c r="J105" s="243">
        <v>40</v>
      </c>
      <c r="K105" s="164" t="s">
        <v>156</v>
      </c>
    </row>
    <row r="106" spans="2:11" ht="27" x14ac:dyDescent="0.3">
      <c r="B106" s="225" t="s">
        <v>157</v>
      </c>
      <c r="C106" s="178">
        <v>1311</v>
      </c>
      <c r="D106" s="213">
        <v>8.1999999999999993</v>
      </c>
      <c r="E106" s="138">
        <v>20</v>
      </c>
      <c r="F106" s="138">
        <v>20</v>
      </c>
      <c r="G106" s="139">
        <v>0</v>
      </c>
      <c r="H106" s="139">
        <v>20</v>
      </c>
      <c r="I106" s="139">
        <v>0</v>
      </c>
      <c r="J106" s="139">
        <v>0</v>
      </c>
      <c r="K106" s="164"/>
    </row>
    <row r="107" spans="2:11" x14ac:dyDescent="0.3">
      <c r="B107" s="225" t="s">
        <v>158</v>
      </c>
      <c r="C107" s="178" t="s">
        <v>159</v>
      </c>
      <c r="D107" s="213"/>
      <c r="E107" s="138">
        <v>0</v>
      </c>
      <c r="F107" s="138">
        <v>0</v>
      </c>
      <c r="G107" s="139">
        <v>0</v>
      </c>
      <c r="H107" s="139">
        <v>0</v>
      </c>
      <c r="I107" s="139">
        <v>0</v>
      </c>
      <c r="J107" s="139">
        <v>0</v>
      </c>
      <c r="K107" s="164"/>
    </row>
    <row r="108" spans="2:11" x14ac:dyDescent="0.3">
      <c r="B108" s="225" t="s">
        <v>160</v>
      </c>
      <c r="C108" s="178" t="s">
        <v>161</v>
      </c>
      <c r="D108" s="213">
        <v>5.0999999999999996</v>
      </c>
      <c r="E108" s="138">
        <v>0</v>
      </c>
      <c r="F108" s="138">
        <v>0</v>
      </c>
      <c r="G108" s="139">
        <v>0</v>
      </c>
      <c r="H108" s="139">
        <v>0</v>
      </c>
      <c r="I108" s="139">
        <v>0</v>
      </c>
      <c r="J108" s="139">
        <v>0</v>
      </c>
      <c r="K108" s="164"/>
    </row>
    <row r="109" spans="2:11" ht="27" x14ac:dyDescent="0.3">
      <c r="B109" s="225" t="s">
        <v>162</v>
      </c>
      <c r="C109" s="178">
        <v>1312</v>
      </c>
      <c r="D109" s="213">
        <v>124.4</v>
      </c>
      <c r="E109" s="138">
        <v>160</v>
      </c>
      <c r="F109" s="138">
        <v>160</v>
      </c>
      <c r="G109" s="139">
        <v>50</v>
      </c>
      <c r="H109" s="139">
        <v>30</v>
      </c>
      <c r="I109" s="139">
        <v>50</v>
      </c>
      <c r="J109" s="139">
        <v>30</v>
      </c>
      <c r="K109" s="164"/>
    </row>
    <row r="110" spans="2:11" x14ac:dyDescent="0.3">
      <c r="B110" s="225" t="s">
        <v>163</v>
      </c>
      <c r="C110" s="178">
        <v>1313</v>
      </c>
      <c r="D110" s="213"/>
      <c r="E110" s="138">
        <v>0</v>
      </c>
      <c r="F110" s="138">
        <v>0</v>
      </c>
      <c r="G110" s="139">
        <v>0</v>
      </c>
      <c r="H110" s="139">
        <v>0</v>
      </c>
      <c r="I110" s="139">
        <v>0</v>
      </c>
      <c r="J110" s="139">
        <v>0</v>
      </c>
      <c r="K110" s="164"/>
    </row>
    <row r="111" spans="2:11" x14ac:dyDescent="0.3">
      <c r="B111" s="225" t="s">
        <v>164</v>
      </c>
      <c r="C111" s="178">
        <v>1314</v>
      </c>
      <c r="D111" s="213">
        <v>23.529</v>
      </c>
      <c r="E111" s="138">
        <v>40</v>
      </c>
      <c r="F111" s="138">
        <v>40</v>
      </c>
      <c r="G111" s="139">
        <v>10</v>
      </c>
      <c r="H111" s="139">
        <v>10</v>
      </c>
      <c r="I111" s="139">
        <v>10</v>
      </c>
      <c r="J111" s="139">
        <v>10</v>
      </c>
      <c r="K111" s="164"/>
    </row>
    <row r="112" spans="2:11" ht="27" x14ac:dyDescent="0.3">
      <c r="B112" s="225" t="s">
        <v>165</v>
      </c>
      <c r="C112" s="178">
        <v>1315</v>
      </c>
      <c r="D112" s="213">
        <v>18.96</v>
      </c>
      <c r="E112" s="138">
        <v>20</v>
      </c>
      <c r="F112" s="138">
        <v>20</v>
      </c>
      <c r="G112" s="139">
        <v>5</v>
      </c>
      <c r="H112" s="139">
        <v>5</v>
      </c>
      <c r="I112" s="139">
        <v>5</v>
      </c>
      <c r="J112" s="139">
        <v>5</v>
      </c>
      <c r="K112" s="164"/>
    </row>
    <row r="113" spans="2:11" x14ac:dyDescent="0.3">
      <c r="B113" s="225" t="s">
        <v>166</v>
      </c>
      <c r="C113" s="178">
        <v>1316</v>
      </c>
      <c r="D113" s="213"/>
      <c r="E113" s="138">
        <v>0</v>
      </c>
      <c r="F113" s="138">
        <v>0</v>
      </c>
      <c r="G113" s="139">
        <v>0</v>
      </c>
      <c r="H113" s="139">
        <v>0</v>
      </c>
      <c r="I113" s="139">
        <v>0</v>
      </c>
      <c r="J113" s="139">
        <v>0</v>
      </c>
      <c r="K113" s="164"/>
    </row>
    <row r="114" spans="2:11" ht="27" x14ac:dyDescent="0.3">
      <c r="B114" s="226" t="s">
        <v>167</v>
      </c>
      <c r="C114" s="164">
        <v>1320</v>
      </c>
      <c r="D114" s="213"/>
      <c r="E114" s="138">
        <v>10</v>
      </c>
      <c r="F114" s="138">
        <v>10</v>
      </c>
      <c r="G114" s="139">
        <v>10</v>
      </c>
      <c r="H114" s="139">
        <v>0</v>
      </c>
      <c r="I114" s="139">
        <v>0</v>
      </c>
      <c r="J114" s="139">
        <v>0</v>
      </c>
      <c r="K114" s="164"/>
    </row>
    <row r="115" spans="2:11" x14ac:dyDescent="0.3">
      <c r="B115" s="226" t="s">
        <v>168</v>
      </c>
      <c r="C115" s="164">
        <v>1330</v>
      </c>
      <c r="D115" s="213"/>
      <c r="E115" s="138">
        <v>0</v>
      </c>
      <c r="F115" s="138">
        <v>0</v>
      </c>
      <c r="G115" s="139">
        <v>0</v>
      </c>
      <c r="H115" s="139">
        <v>0</v>
      </c>
      <c r="I115" s="139">
        <v>0</v>
      </c>
      <c r="J115" s="139">
        <v>0</v>
      </c>
      <c r="K115" s="164"/>
    </row>
    <row r="116" spans="2:11" ht="26.25" customHeight="1" x14ac:dyDescent="0.3">
      <c r="B116" s="226" t="s">
        <v>169</v>
      </c>
      <c r="C116" s="164">
        <v>1340</v>
      </c>
      <c r="D116" s="213">
        <v>11.6</v>
      </c>
      <c r="E116" s="138">
        <v>10</v>
      </c>
      <c r="F116" s="138">
        <v>10</v>
      </c>
      <c r="G116" s="139">
        <v>10</v>
      </c>
      <c r="H116" s="139">
        <v>0</v>
      </c>
      <c r="I116" s="139">
        <v>0</v>
      </c>
      <c r="J116" s="139">
        <v>0</v>
      </c>
      <c r="K116" s="164"/>
    </row>
    <row r="117" spans="2:11" x14ac:dyDescent="0.3">
      <c r="B117" s="226" t="s">
        <v>170</v>
      </c>
      <c r="C117" s="164">
        <v>1350</v>
      </c>
      <c r="D117" s="213">
        <v>357</v>
      </c>
      <c r="E117" s="138">
        <v>200</v>
      </c>
      <c r="F117" s="138">
        <v>200</v>
      </c>
      <c r="G117" s="139">
        <v>50</v>
      </c>
      <c r="H117" s="139">
        <v>50</v>
      </c>
      <c r="I117" s="139">
        <v>50</v>
      </c>
      <c r="J117" s="139">
        <v>50</v>
      </c>
      <c r="K117" s="164"/>
    </row>
    <row r="118" spans="2:11" ht="27" x14ac:dyDescent="0.3">
      <c r="B118" s="226" t="s">
        <v>171</v>
      </c>
      <c r="C118" s="164">
        <v>1360</v>
      </c>
      <c r="D118" s="213">
        <v>4</v>
      </c>
      <c r="E118" s="138">
        <v>5</v>
      </c>
      <c r="F118" s="138">
        <v>5</v>
      </c>
      <c r="G118" s="139">
        <v>0</v>
      </c>
      <c r="H118" s="139">
        <v>0</v>
      </c>
      <c r="I118" s="139">
        <v>5</v>
      </c>
      <c r="J118" s="139">
        <v>5</v>
      </c>
      <c r="K118" s="164"/>
    </row>
    <row r="119" spans="2:11" ht="33.75" customHeight="1" x14ac:dyDescent="0.3">
      <c r="B119" s="226" t="s">
        <v>125</v>
      </c>
      <c r="C119" s="164">
        <v>1370</v>
      </c>
      <c r="D119" s="213">
        <v>37</v>
      </c>
      <c r="E119" s="138">
        <v>240</v>
      </c>
      <c r="F119" s="138">
        <v>240</v>
      </c>
      <c r="G119" s="139">
        <v>60</v>
      </c>
      <c r="H119" s="139">
        <v>60</v>
      </c>
      <c r="I119" s="139">
        <v>60</v>
      </c>
      <c r="J119" s="139">
        <v>60</v>
      </c>
      <c r="K119" s="164"/>
    </row>
    <row r="120" spans="2:11" ht="27" x14ac:dyDescent="0.3">
      <c r="B120" s="226" t="s">
        <v>172</v>
      </c>
      <c r="C120" s="164">
        <v>1380</v>
      </c>
      <c r="D120" s="213">
        <f>902.11+219.89</f>
        <v>1122</v>
      </c>
      <c r="E120" s="138">
        <v>4700</v>
      </c>
      <c r="F120" s="138">
        <v>4700</v>
      </c>
      <c r="G120" s="139">
        <v>1675</v>
      </c>
      <c r="H120" s="139">
        <v>675</v>
      </c>
      <c r="I120" s="139">
        <v>675</v>
      </c>
      <c r="J120" s="139">
        <v>1675</v>
      </c>
      <c r="K120" s="164"/>
    </row>
    <row r="121" spans="2:11" ht="27" x14ac:dyDescent="0.3">
      <c r="B121" s="226" t="s">
        <v>150</v>
      </c>
      <c r="C121" s="164">
        <v>1390</v>
      </c>
      <c r="D121" s="213">
        <v>13.2</v>
      </c>
      <c r="E121" s="138">
        <v>15</v>
      </c>
      <c r="F121" s="138">
        <v>15</v>
      </c>
      <c r="G121" s="139">
        <v>0</v>
      </c>
      <c r="H121" s="139">
        <v>15</v>
      </c>
      <c r="I121" s="139">
        <v>0</v>
      </c>
      <c r="J121" s="139">
        <v>0</v>
      </c>
      <c r="K121" s="164"/>
    </row>
    <row r="122" spans="2:11" ht="27" x14ac:dyDescent="0.3">
      <c r="B122" s="230" t="s">
        <v>173</v>
      </c>
      <c r="C122" s="164">
        <v>1400</v>
      </c>
      <c r="D122" s="213"/>
      <c r="E122" s="138">
        <v>0</v>
      </c>
      <c r="F122" s="138">
        <v>0</v>
      </c>
      <c r="G122" s="139">
        <v>0</v>
      </c>
      <c r="H122" s="139">
        <v>0</v>
      </c>
      <c r="I122" s="139">
        <v>0</v>
      </c>
      <c r="J122" s="139">
        <v>0</v>
      </c>
      <c r="K122" s="164"/>
    </row>
    <row r="123" spans="2:11" x14ac:dyDescent="0.3">
      <c r="B123" s="226" t="s">
        <v>174</v>
      </c>
      <c r="C123" s="164">
        <v>1410</v>
      </c>
      <c r="D123" s="213"/>
      <c r="E123" s="138">
        <v>0</v>
      </c>
      <c r="F123" s="138">
        <v>0</v>
      </c>
      <c r="G123" s="139">
        <v>0</v>
      </c>
      <c r="H123" s="139">
        <v>0</v>
      </c>
      <c r="I123" s="139">
        <v>0</v>
      </c>
      <c r="J123" s="139"/>
      <c r="K123" s="164"/>
    </row>
    <row r="124" spans="2:11" x14ac:dyDescent="0.3">
      <c r="B124" s="226" t="s">
        <v>143</v>
      </c>
      <c r="C124" s="164">
        <v>1420</v>
      </c>
      <c r="D124" s="213">
        <v>8193.9</v>
      </c>
      <c r="E124" s="138">
        <v>9000</v>
      </c>
      <c r="F124" s="138">
        <v>9000</v>
      </c>
      <c r="G124" s="139">
        <v>2250</v>
      </c>
      <c r="H124" s="139">
        <v>2250</v>
      </c>
      <c r="I124" s="139">
        <v>2250</v>
      </c>
      <c r="J124" s="139">
        <v>2250</v>
      </c>
      <c r="K124" s="164"/>
    </row>
    <row r="125" spans="2:11" x14ac:dyDescent="0.3">
      <c r="B125" s="226" t="s">
        <v>144</v>
      </c>
      <c r="C125" s="164">
        <v>1430</v>
      </c>
      <c r="D125" s="213">
        <v>17802.599999999999</v>
      </c>
      <c r="E125" s="138">
        <v>1980</v>
      </c>
      <c r="F125" s="138">
        <v>1980</v>
      </c>
      <c r="G125" s="139">
        <v>495</v>
      </c>
      <c r="H125" s="139">
        <v>495</v>
      </c>
      <c r="I125" s="139">
        <v>495</v>
      </c>
      <c r="J125" s="139">
        <v>495</v>
      </c>
      <c r="K125" s="164"/>
    </row>
    <row r="126" spans="2:11" x14ac:dyDescent="0.3">
      <c r="B126" s="226" t="s">
        <v>151</v>
      </c>
      <c r="C126" s="164">
        <v>1440</v>
      </c>
      <c r="D126" s="213">
        <v>411.8</v>
      </c>
      <c r="E126" s="138">
        <v>1022</v>
      </c>
      <c r="F126" s="138">
        <v>1022</v>
      </c>
      <c r="G126" s="139">
        <v>255.5</v>
      </c>
      <c r="H126" s="139">
        <v>255.5</v>
      </c>
      <c r="I126" s="139">
        <v>255.5</v>
      </c>
      <c r="J126" s="139">
        <v>255.5</v>
      </c>
      <c r="K126" s="164"/>
    </row>
    <row r="127" spans="2:11" ht="39.6" x14ac:dyDescent="0.3">
      <c r="B127" s="226" t="s">
        <v>175</v>
      </c>
      <c r="C127" s="164">
        <v>1450</v>
      </c>
      <c r="D127" s="213">
        <v>0</v>
      </c>
      <c r="E127" s="138">
        <v>0</v>
      </c>
      <c r="F127" s="138">
        <v>0</v>
      </c>
      <c r="G127" s="243">
        <v>0</v>
      </c>
      <c r="H127" s="243">
        <v>0</v>
      </c>
      <c r="I127" s="243">
        <v>0</v>
      </c>
      <c r="J127" s="243">
        <v>0</v>
      </c>
      <c r="K127" s="243" t="s">
        <v>176</v>
      </c>
    </row>
    <row r="128" spans="2:11" x14ac:dyDescent="0.3">
      <c r="B128" s="229" t="s">
        <v>177</v>
      </c>
      <c r="C128" s="168">
        <v>1500</v>
      </c>
      <c r="D128" s="217">
        <v>0</v>
      </c>
      <c r="E128" s="138">
        <f t="shared" ref="E128:E135" si="0">F128+G128+H128+I128</f>
        <v>0</v>
      </c>
      <c r="F128" s="138">
        <v>0</v>
      </c>
      <c r="G128" s="243">
        <v>0</v>
      </c>
      <c r="H128" s="243">
        <v>0</v>
      </c>
      <c r="I128" s="243">
        <v>0</v>
      </c>
      <c r="J128" s="243">
        <v>0</v>
      </c>
      <c r="K128" s="164" t="s">
        <v>178</v>
      </c>
    </row>
    <row r="129" spans="2:11" x14ac:dyDescent="0.3">
      <c r="B129" s="226" t="s">
        <v>179</v>
      </c>
      <c r="C129" s="164">
        <v>1510</v>
      </c>
      <c r="D129" s="213">
        <v>0</v>
      </c>
      <c r="E129" s="138">
        <f t="shared" si="0"/>
        <v>0</v>
      </c>
      <c r="F129" s="138">
        <v>0</v>
      </c>
      <c r="G129" s="243">
        <v>0</v>
      </c>
      <c r="H129" s="243">
        <v>0</v>
      </c>
      <c r="I129" s="243">
        <v>0</v>
      </c>
      <c r="J129" s="243">
        <v>0</v>
      </c>
      <c r="K129" s="164"/>
    </row>
    <row r="130" spans="2:11" x14ac:dyDescent="0.3">
      <c r="B130" s="226" t="s">
        <v>143</v>
      </c>
      <c r="C130" s="164">
        <v>1520</v>
      </c>
      <c r="D130" s="243">
        <v>0</v>
      </c>
      <c r="E130" s="138">
        <f t="shared" si="0"/>
        <v>0</v>
      </c>
      <c r="F130" s="138">
        <v>0</v>
      </c>
      <c r="G130" s="243">
        <v>0</v>
      </c>
      <c r="H130" s="243">
        <v>0</v>
      </c>
      <c r="I130" s="243">
        <v>0</v>
      </c>
      <c r="J130" s="243">
        <v>0</v>
      </c>
      <c r="K130" s="164"/>
    </row>
    <row r="131" spans="2:11" x14ac:dyDescent="0.3">
      <c r="B131" s="226" t="s">
        <v>144</v>
      </c>
      <c r="C131" s="164">
        <v>1530</v>
      </c>
      <c r="D131" s="243">
        <v>0</v>
      </c>
      <c r="E131" s="138">
        <f t="shared" si="0"/>
        <v>0</v>
      </c>
      <c r="F131" s="138">
        <v>0</v>
      </c>
      <c r="G131" s="243">
        <v>0</v>
      </c>
      <c r="H131" s="243">
        <v>0</v>
      </c>
      <c r="I131" s="243">
        <v>0</v>
      </c>
      <c r="J131" s="243">
        <v>0</v>
      </c>
      <c r="K131" s="164"/>
    </row>
    <row r="132" spans="2:11" x14ac:dyDescent="0.3">
      <c r="B132" s="226" t="s">
        <v>151</v>
      </c>
      <c r="C132" s="164">
        <v>1540</v>
      </c>
      <c r="D132" s="243">
        <v>0</v>
      </c>
      <c r="E132" s="138">
        <f t="shared" si="0"/>
        <v>0</v>
      </c>
      <c r="F132" s="138">
        <v>0</v>
      </c>
      <c r="G132" s="243">
        <v>0</v>
      </c>
      <c r="H132" s="243">
        <v>0</v>
      </c>
      <c r="I132" s="243">
        <v>0</v>
      </c>
      <c r="J132" s="243">
        <v>0</v>
      </c>
      <c r="K132" s="164"/>
    </row>
    <row r="133" spans="2:11" ht="27" x14ac:dyDescent="0.3">
      <c r="B133" s="226" t="s">
        <v>180</v>
      </c>
      <c r="C133" s="164">
        <v>1550</v>
      </c>
      <c r="D133" s="243">
        <v>0</v>
      </c>
      <c r="E133" s="138">
        <f t="shared" si="0"/>
        <v>0</v>
      </c>
      <c r="F133" s="138">
        <v>0</v>
      </c>
      <c r="G133" s="243">
        <v>0</v>
      </c>
      <c r="H133" s="243">
        <v>0</v>
      </c>
      <c r="I133" s="243">
        <v>0</v>
      </c>
      <c r="J133" s="243">
        <v>0</v>
      </c>
      <c r="K133" s="164" t="s">
        <v>181</v>
      </c>
    </row>
    <row r="134" spans="2:11" ht="26.4" x14ac:dyDescent="0.3">
      <c r="B134" s="148" t="s">
        <v>182</v>
      </c>
      <c r="C134" s="168">
        <v>1600</v>
      </c>
      <c r="D134" s="243">
        <v>0</v>
      </c>
      <c r="E134" s="138">
        <f t="shared" si="0"/>
        <v>0</v>
      </c>
      <c r="F134" s="138">
        <v>0</v>
      </c>
      <c r="G134" s="243">
        <v>0</v>
      </c>
      <c r="H134" s="243">
        <v>0</v>
      </c>
      <c r="I134" s="243">
        <v>0</v>
      </c>
      <c r="J134" s="243">
        <v>0</v>
      </c>
      <c r="K134" s="226"/>
    </row>
    <row r="135" spans="2:11" ht="26.4" x14ac:dyDescent="0.3">
      <c r="B135" s="148" t="s">
        <v>183</v>
      </c>
      <c r="C135" s="168">
        <v>1700</v>
      </c>
      <c r="D135" s="243">
        <v>0</v>
      </c>
      <c r="E135" s="138">
        <f t="shared" si="0"/>
        <v>0</v>
      </c>
      <c r="F135" s="138">
        <v>0</v>
      </c>
      <c r="G135" s="243">
        <v>0</v>
      </c>
      <c r="H135" s="243">
        <v>0</v>
      </c>
      <c r="I135" s="243">
        <v>0</v>
      </c>
      <c r="J135" s="243">
        <v>0</v>
      </c>
      <c r="K135" s="226"/>
    </row>
    <row r="136" spans="2:11" x14ac:dyDescent="0.3">
      <c r="B136" s="278" t="s">
        <v>184</v>
      </c>
      <c r="C136" s="279"/>
      <c r="D136" s="279"/>
      <c r="E136" s="279"/>
      <c r="F136" s="279"/>
      <c r="G136" s="279"/>
      <c r="H136" s="279"/>
      <c r="I136" s="279"/>
      <c r="J136" s="279"/>
      <c r="K136" s="280"/>
    </row>
    <row r="137" spans="2:11" x14ac:dyDescent="0.3">
      <c r="B137" s="226" t="s">
        <v>185</v>
      </c>
      <c r="C137" s="164">
        <v>2000</v>
      </c>
      <c r="D137" s="213">
        <v>106354</v>
      </c>
      <c r="E137" s="138">
        <v>105000</v>
      </c>
      <c r="F137" s="138">
        <v>105000</v>
      </c>
      <c r="G137" s="139">
        <v>26250</v>
      </c>
      <c r="H137" s="139">
        <v>26250</v>
      </c>
      <c r="I137" s="139">
        <v>26250</v>
      </c>
      <c r="J137" s="139">
        <v>26250</v>
      </c>
      <c r="K137" s="164" t="s">
        <v>186</v>
      </c>
    </row>
    <row r="138" spans="2:11" ht="18.75" customHeight="1" x14ac:dyDescent="0.3">
      <c r="B138" s="31" t="s">
        <v>187</v>
      </c>
      <c r="C138" s="178">
        <v>2001</v>
      </c>
      <c r="D138" s="231"/>
      <c r="E138" s="138">
        <v>0</v>
      </c>
      <c r="F138" s="138">
        <v>0</v>
      </c>
      <c r="G138" s="139">
        <v>0</v>
      </c>
      <c r="H138" s="139">
        <v>0</v>
      </c>
      <c r="I138" s="139">
        <v>0</v>
      </c>
      <c r="J138" s="139">
        <v>0</v>
      </c>
      <c r="K138" s="164"/>
    </row>
    <row r="139" spans="2:11" x14ac:dyDescent="0.3">
      <c r="B139" s="226" t="s">
        <v>144</v>
      </c>
      <c r="C139" s="164">
        <v>2010</v>
      </c>
      <c r="D139" s="232">
        <v>22322</v>
      </c>
      <c r="E139" s="138">
        <v>23100</v>
      </c>
      <c r="F139" s="138">
        <v>23100</v>
      </c>
      <c r="G139" s="139">
        <v>5775</v>
      </c>
      <c r="H139" s="139">
        <v>5775</v>
      </c>
      <c r="I139" s="139">
        <v>5775</v>
      </c>
      <c r="J139" s="139">
        <v>5775</v>
      </c>
      <c r="K139" s="164" t="s">
        <v>188</v>
      </c>
    </row>
    <row r="140" spans="2:11" x14ac:dyDescent="0.3">
      <c r="B140" s="31" t="s">
        <v>187</v>
      </c>
      <c r="C140" s="172">
        <v>2011</v>
      </c>
      <c r="D140" s="232"/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164"/>
    </row>
    <row r="141" spans="2:11" ht="27" x14ac:dyDescent="0.3">
      <c r="B141" s="226" t="s">
        <v>179</v>
      </c>
      <c r="C141" s="223">
        <v>2020</v>
      </c>
      <c r="D141" s="232">
        <v>66732</v>
      </c>
      <c r="E141" s="173">
        <v>52076.6</v>
      </c>
      <c r="F141" s="173">
        <v>52076.6</v>
      </c>
      <c r="G141" s="245">
        <v>12655.4</v>
      </c>
      <c r="H141" s="245">
        <v>13130.4</v>
      </c>
      <c r="I141" s="245">
        <v>13160.4</v>
      </c>
      <c r="J141" s="245">
        <v>13135.4</v>
      </c>
      <c r="K141" s="164" t="s">
        <v>189</v>
      </c>
    </row>
    <row r="142" spans="2:11" x14ac:dyDescent="0.3">
      <c r="B142" s="31" t="s">
        <v>187</v>
      </c>
      <c r="C142" s="172">
        <v>2021</v>
      </c>
      <c r="D142" s="232"/>
      <c r="E142" s="234">
        <v>0</v>
      </c>
      <c r="F142" s="234">
        <v>0</v>
      </c>
      <c r="G142" s="234">
        <v>0</v>
      </c>
      <c r="H142" s="234">
        <v>0</v>
      </c>
      <c r="I142" s="234">
        <v>0</v>
      </c>
      <c r="J142" s="234">
        <v>0</v>
      </c>
      <c r="K142" s="164"/>
    </row>
    <row r="143" spans="2:11" ht="27" x14ac:dyDescent="0.3">
      <c r="B143" s="226" t="s">
        <v>172</v>
      </c>
      <c r="C143" s="223">
        <v>2030</v>
      </c>
      <c r="D143" s="232">
        <v>21870.3</v>
      </c>
      <c r="E143" s="234">
        <v>23072.400000000001</v>
      </c>
      <c r="F143" s="234">
        <v>23072.400000000001</v>
      </c>
      <c r="G143" s="245">
        <v>6905.7</v>
      </c>
      <c r="H143" s="245">
        <v>4983.8999999999996</v>
      </c>
      <c r="I143" s="245">
        <v>3436.4</v>
      </c>
      <c r="J143" s="235">
        <v>7609.4</v>
      </c>
      <c r="K143" s="164" t="s">
        <v>190</v>
      </c>
    </row>
    <row r="144" spans="2:11" x14ac:dyDescent="0.3">
      <c r="B144" s="31" t="s">
        <v>187</v>
      </c>
      <c r="C144" s="172">
        <v>2031</v>
      </c>
      <c r="D144" s="232">
        <v>21870.3</v>
      </c>
      <c r="E144" s="234">
        <v>23072.400000000001</v>
      </c>
      <c r="F144" s="234">
        <v>23072.400000000001</v>
      </c>
      <c r="G144" s="245">
        <v>6905.7</v>
      </c>
      <c r="H144" s="245">
        <v>4983.8999999999996</v>
      </c>
      <c r="I144" s="245">
        <v>3436.4</v>
      </c>
      <c r="J144" s="235">
        <v>7609.4</v>
      </c>
      <c r="K144" s="164"/>
    </row>
    <row r="145" spans="2:11" x14ac:dyDescent="0.3">
      <c r="B145" s="226" t="s">
        <v>151</v>
      </c>
      <c r="C145" s="223">
        <v>2040</v>
      </c>
      <c r="D145" s="232">
        <v>16472</v>
      </c>
      <c r="E145" s="173">
        <v>15776</v>
      </c>
      <c r="F145" s="173">
        <v>15776</v>
      </c>
      <c r="G145" s="245">
        <v>3944</v>
      </c>
      <c r="H145" s="245">
        <v>3944</v>
      </c>
      <c r="I145" s="245">
        <v>3944</v>
      </c>
      <c r="J145" s="245">
        <v>3944</v>
      </c>
      <c r="K145" s="164" t="s">
        <v>191</v>
      </c>
    </row>
    <row r="146" spans="2:11" ht="27" x14ac:dyDescent="0.3">
      <c r="B146" s="226" t="s">
        <v>180</v>
      </c>
      <c r="C146" s="223">
        <v>2050</v>
      </c>
      <c r="D146" s="232">
        <v>6509</v>
      </c>
      <c r="E146" s="245">
        <v>0</v>
      </c>
      <c r="F146" s="245">
        <v>0</v>
      </c>
      <c r="G146" s="245">
        <v>0</v>
      </c>
      <c r="H146" s="245">
        <v>0</v>
      </c>
      <c r="I146" s="245">
        <v>0</v>
      </c>
      <c r="J146" s="245">
        <v>0</v>
      </c>
      <c r="K146" s="164" t="s">
        <v>192</v>
      </c>
    </row>
    <row r="147" spans="2:11" x14ac:dyDescent="0.3">
      <c r="B147" s="31" t="s">
        <v>187</v>
      </c>
      <c r="C147" s="172">
        <v>2051</v>
      </c>
      <c r="D147" s="232">
        <v>0</v>
      </c>
      <c r="E147" s="234">
        <v>0</v>
      </c>
      <c r="F147" s="234">
        <v>0</v>
      </c>
      <c r="G147" s="234">
        <v>0</v>
      </c>
      <c r="H147" s="234">
        <v>0</v>
      </c>
      <c r="I147" s="234">
        <v>0</v>
      </c>
      <c r="J147" s="234">
        <v>0</v>
      </c>
      <c r="K147" s="164"/>
    </row>
    <row r="148" spans="2:11" ht="30" customHeight="1" x14ac:dyDescent="0.3">
      <c r="B148" s="229" t="s">
        <v>193</v>
      </c>
      <c r="C148" s="236">
        <v>2060</v>
      </c>
      <c r="D148" s="232">
        <f>D137+D139+D141+D143++D145+D146</f>
        <v>240259.3</v>
      </c>
      <c r="E148" s="237">
        <f>E137+E139+E141+E143+E145+E146</f>
        <v>219025</v>
      </c>
      <c r="F148" s="237">
        <v>219025</v>
      </c>
      <c r="G148" s="238">
        <v>55530.1</v>
      </c>
      <c r="H148" s="238">
        <v>54083.3</v>
      </c>
      <c r="I148" s="238">
        <v>52565.8</v>
      </c>
      <c r="J148" s="238">
        <v>56713.8</v>
      </c>
      <c r="K148" s="164"/>
    </row>
    <row r="149" spans="2:11" x14ac:dyDescent="0.3">
      <c r="B149" s="281" t="s">
        <v>194</v>
      </c>
      <c r="C149" s="282"/>
      <c r="D149" s="282"/>
      <c r="E149" s="282"/>
      <c r="F149" s="282"/>
      <c r="G149" s="282"/>
      <c r="H149" s="282"/>
      <c r="I149" s="282"/>
      <c r="J149" s="282"/>
      <c r="K149" s="283"/>
    </row>
    <row r="150" spans="2:11" ht="15" customHeight="1" x14ac:dyDescent="0.3">
      <c r="B150" s="265" t="s">
        <v>54</v>
      </c>
      <c r="C150" s="266" t="s">
        <v>55</v>
      </c>
      <c r="D150" s="267" t="s">
        <v>56</v>
      </c>
      <c r="E150" s="263" t="s">
        <v>57</v>
      </c>
      <c r="F150" s="263" t="s">
        <v>58</v>
      </c>
      <c r="G150" s="263" t="s">
        <v>59</v>
      </c>
      <c r="H150" s="263"/>
      <c r="I150" s="263"/>
      <c r="J150" s="263"/>
      <c r="K150" s="264" t="s">
        <v>60</v>
      </c>
    </row>
    <row r="151" spans="2:11" ht="51" customHeight="1" x14ac:dyDescent="0.3">
      <c r="B151" s="265"/>
      <c r="C151" s="266"/>
      <c r="D151" s="268"/>
      <c r="E151" s="263"/>
      <c r="F151" s="263"/>
      <c r="G151" s="163" t="s">
        <v>61</v>
      </c>
      <c r="H151" s="163" t="s">
        <v>62</v>
      </c>
      <c r="I151" s="163" t="s">
        <v>63</v>
      </c>
      <c r="J151" s="163" t="s">
        <v>64</v>
      </c>
      <c r="K151" s="264"/>
    </row>
    <row r="152" spans="2:11" ht="15" customHeight="1" x14ac:dyDescent="0.3">
      <c r="B152" s="245">
        <v>1</v>
      </c>
      <c r="C152" s="164">
        <v>2</v>
      </c>
      <c r="D152" s="243">
        <v>3</v>
      </c>
      <c r="E152" s="243">
        <v>4</v>
      </c>
      <c r="F152" s="243">
        <v>5</v>
      </c>
      <c r="G152" s="243">
        <v>6</v>
      </c>
      <c r="H152" s="243">
        <v>7</v>
      </c>
      <c r="I152" s="243">
        <v>8</v>
      </c>
      <c r="J152" s="152" t="s">
        <v>65</v>
      </c>
      <c r="K152" s="152" t="s">
        <v>66</v>
      </c>
    </row>
    <row r="153" spans="2:11" ht="26.4" x14ac:dyDescent="0.3">
      <c r="B153" s="148" t="s">
        <v>195</v>
      </c>
      <c r="C153" s="236">
        <v>3000</v>
      </c>
      <c r="D153" s="239">
        <f>D156</f>
        <v>17526.600000000002</v>
      </c>
      <c r="E153" s="237">
        <v>0</v>
      </c>
      <c r="F153" s="237">
        <f>F156</f>
        <v>0</v>
      </c>
      <c r="G153" s="237">
        <f t="shared" ref="G153:J153" si="1">G154+G155</f>
        <v>0</v>
      </c>
      <c r="H153" s="237">
        <f t="shared" si="1"/>
        <v>0</v>
      </c>
      <c r="I153" s="237">
        <f t="shared" si="1"/>
        <v>0</v>
      </c>
      <c r="J153" s="237">
        <f t="shared" si="1"/>
        <v>0</v>
      </c>
      <c r="K153" s="164" t="s">
        <v>196</v>
      </c>
    </row>
    <row r="154" spans="2:11" ht="39.6" x14ac:dyDescent="0.3">
      <c r="B154" s="30" t="s">
        <v>197</v>
      </c>
      <c r="C154" s="172">
        <v>3001</v>
      </c>
      <c r="D154" s="232"/>
      <c r="E154" s="173">
        <v>0</v>
      </c>
      <c r="F154" s="173">
        <v>0</v>
      </c>
      <c r="G154" s="173">
        <v>0</v>
      </c>
      <c r="H154" s="173">
        <v>0</v>
      </c>
      <c r="I154" s="173">
        <v>0</v>
      </c>
      <c r="J154" s="173">
        <v>0</v>
      </c>
      <c r="K154" s="164"/>
    </row>
    <row r="155" spans="2:11" ht="26.4" x14ac:dyDescent="0.3">
      <c r="B155" s="30" t="s">
        <v>198</v>
      </c>
      <c r="C155" s="172">
        <v>3002</v>
      </c>
      <c r="D155" s="240"/>
      <c r="E155" s="173">
        <v>0</v>
      </c>
      <c r="F155" s="173">
        <v>0</v>
      </c>
      <c r="G155" s="173">
        <f t="shared" ref="G155:J155" si="2">G156</f>
        <v>0</v>
      </c>
      <c r="H155" s="173">
        <f t="shared" si="2"/>
        <v>0</v>
      </c>
      <c r="I155" s="173">
        <f t="shared" si="2"/>
        <v>0</v>
      </c>
      <c r="J155" s="173">
        <f t="shared" si="2"/>
        <v>0</v>
      </c>
      <c r="K155" s="164"/>
    </row>
    <row r="156" spans="2:11" ht="27" x14ac:dyDescent="0.3">
      <c r="B156" s="148" t="s">
        <v>199</v>
      </c>
      <c r="C156" s="236">
        <v>3100</v>
      </c>
      <c r="D156" s="240">
        <f>D159+D163+D165+D157</f>
        <v>17526.600000000002</v>
      </c>
      <c r="E156" s="237">
        <f>E159+E165</f>
        <v>1497.337</v>
      </c>
      <c r="F156" s="237">
        <v>0</v>
      </c>
      <c r="G156" s="237">
        <v>0</v>
      </c>
      <c r="H156" s="237">
        <v>0</v>
      </c>
      <c r="I156" s="237">
        <v>0</v>
      </c>
      <c r="J156" s="237">
        <f t="shared" ref="J156" si="3">J157+J159+J161+J163+J165+J167</f>
        <v>0</v>
      </c>
      <c r="K156" s="164" t="s">
        <v>200</v>
      </c>
    </row>
    <row r="157" spans="2:11" ht="18" customHeight="1" x14ac:dyDescent="0.3">
      <c r="B157" s="17" t="s">
        <v>201</v>
      </c>
      <c r="C157" s="164">
        <v>3110</v>
      </c>
      <c r="D157" s="232">
        <v>249.9</v>
      </c>
      <c r="E157" s="173">
        <f t="shared" ref="E157:F166" si="4">F157+G157+H157+I157</f>
        <v>0</v>
      </c>
      <c r="F157" s="173">
        <f t="shared" si="4"/>
        <v>0</v>
      </c>
      <c r="G157" s="173">
        <v>0</v>
      </c>
      <c r="H157" s="173">
        <v>0</v>
      </c>
      <c r="I157" s="173">
        <v>0</v>
      </c>
      <c r="J157" s="173">
        <v>0</v>
      </c>
      <c r="K157" s="164"/>
    </row>
    <row r="158" spans="2:11" ht="18" customHeight="1" x14ac:dyDescent="0.3">
      <c r="B158" s="31" t="s">
        <v>187</v>
      </c>
      <c r="C158" s="178">
        <v>3111</v>
      </c>
      <c r="D158" s="232"/>
      <c r="E158" s="173">
        <f t="shared" si="4"/>
        <v>0</v>
      </c>
      <c r="F158" s="173">
        <f t="shared" si="4"/>
        <v>0</v>
      </c>
      <c r="G158" s="173">
        <v>0</v>
      </c>
      <c r="H158" s="173">
        <v>0</v>
      </c>
      <c r="I158" s="173">
        <v>0</v>
      </c>
      <c r="J158" s="173">
        <v>0</v>
      </c>
      <c r="K158" s="164"/>
    </row>
    <row r="159" spans="2:11" ht="35.25" customHeight="1" x14ac:dyDescent="0.3">
      <c r="B159" s="17" t="s">
        <v>202</v>
      </c>
      <c r="C159" s="164">
        <v>3120</v>
      </c>
      <c r="D159" s="232">
        <v>16202.5</v>
      </c>
      <c r="E159" s="173">
        <v>296.82</v>
      </c>
      <c r="F159" s="173">
        <v>0</v>
      </c>
      <c r="G159" s="173">
        <v>0</v>
      </c>
      <c r="H159" s="173">
        <v>0</v>
      </c>
      <c r="I159" s="173">
        <v>0</v>
      </c>
      <c r="J159" s="173">
        <v>0</v>
      </c>
      <c r="K159" s="164"/>
    </row>
    <row r="160" spans="2:11" ht="18" customHeight="1" x14ac:dyDescent="0.3">
      <c r="B160" s="31" t="s">
        <v>187</v>
      </c>
      <c r="C160" s="178">
        <v>3121</v>
      </c>
      <c r="D160" s="232">
        <v>2427.1</v>
      </c>
      <c r="E160" s="173">
        <v>296.82</v>
      </c>
      <c r="F160" s="173">
        <v>0</v>
      </c>
      <c r="G160" s="173">
        <v>0</v>
      </c>
      <c r="H160" s="173">
        <v>0</v>
      </c>
      <c r="I160" s="173">
        <v>0</v>
      </c>
      <c r="J160" s="173">
        <v>0</v>
      </c>
      <c r="K160" s="164"/>
    </row>
    <row r="161" spans="2:11" ht="26.4" x14ac:dyDescent="0.3">
      <c r="B161" s="17" t="s">
        <v>203</v>
      </c>
      <c r="C161" s="164">
        <v>3130</v>
      </c>
      <c r="D161" s="232">
        <v>0</v>
      </c>
      <c r="E161" s="173">
        <v>0</v>
      </c>
      <c r="F161" s="173">
        <v>0</v>
      </c>
      <c r="G161" s="173">
        <v>0</v>
      </c>
      <c r="H161" s="173">
        <v>0</v>
      </c>
      <c r="I161" s="173">
        <v>0</v>
      </c>
      <c r="J161" s="173">
        <v>0</v>
      </c>
      <c r="K161" s="164"/>
    </row>
    <row r="162" spans="2:11" x14ac:dyDescent="0.3">
      <c r="B162" s="31" t="s">
        <v>187</v>
      </c>
      <c r="C162" s="178">
        <v>3131</v>
      </c>
      <c r="D162" s="232"/>
      <c r="E162" s="173">
        <v>0</v>
      </c>
      <c r="F162" s="173">
        <f t="shared" si="4"/>
        <v>0</v>
      </c>
      <c r="G162" s="173">
        <v>0</v>
      </c>
      <c r="H162" s="173">
        <v>0</v>
      </c>
      <c r="I162" s="173">
        <v>0</v>
      </c>
      <c r="J162" s="173">
        <v>0</v>
      </c>
      <c r="K162" s="164"/>
    </row>
    <row r="163" spans="2:11" ht="26.4" x14ac:dyDescent="0.3">
      <c r="B163" s="17" t="s">
        <v>204</v>
      </c>
      <c r="C163" s="164">
        <v>3140</v>
      </c>
      <c r="D163" s="232">
        <v>1074.2</v>
      </c>
      <c r="E163" s="173">
        <v>0</v>
      </c>
      <c r="F163" s="173">
        <f t="shared" si="4"/>
        <v>0</v>
      </c>
      <c r="G163" s="173">
        <v>0</v>
      </c>
      <c r="H163" s="173">
        <v>0</v>
      </c>
      <c r="I163" s="173">
        <v>0</v>
      </c>
      <c r="J163" s="173">
        <v>0</v>
      </c>
      <c r="K163" s="164"/>
    </row>
    <row r="164" spans="2:11" x14ac:dyDescent="0.3">
      <c r="B164" s="31" t="s">
        <v>187</v>
      </c>
      <c r="C164" s="178">
        <v>3141</v>
      </c>
      <c r="D164" s="232"/>
      <c r="E164" s="173">
        <v>0</v>
      </c>
      <c r="F164" s="173">
        <f t="shared" si="4"/>
        <v>0</v>
      </c>
      <c r="G164" s="173">
        <v>0</v>
      </c>
      <c r="H164" s="173">
        <v>0</v>
      </c>
      <c r="I164" s="173">
        <v>0</v>
      </c>
      <c r="J164" s="173">
        <v>0</v>
      </c>
      <c r="K164" s="164"/>
    </row>
    <row r="165" spans="2:11" ht="39.6" x14ac:dyDescent="0.3">
      <c r="B165" s="17" t="s">
        <v>205</v>
      </c>
      <c r="C165" s="164">
        <v>3150</v>
      </c>
      <c r="D165" s="232"/>
      <c r="E165" s="173">
        <v>1200.5170000000001</v>
      </c>
      <c r="F165" s="173">
        <v>0</v>
      </c>
      <c r="G165" s="173">
        <v>0</v>
      </c>
      <c r="H165" s="173">
        <v>0</v>
      </c>
      <c r="I165" s="173">
        <v>0</v>
      </c>
      <c r="J165" s="173">
        <v>0</v>
      </c>
      <c r="K165" s="164"/>
    </row>
    <row r="166" spans="2:11" x14ac:dyDescent="0.3">
      <c r="B166" s="31" t="s">
        <v>187</v>
      </c>
      <c r="C166" s="178">
        <v>3151</v>
      </c>
      <c r="D166" s="173">
        <v>0</v>
      </c>
      <c r="E166" s="173">
        <v>1200.5</v>
      </c>
      <c r="F166" s="173">
        <f t="shared" si="4"/>
        <v>0</v>
      </c>
      <c r="G166" s="173">
        <v>0</v>
      </c>
      <c r="H166" s="173">
        <v>0</v>
      </c>
      <c r="I166" s="173">
        <v>0</v>
      </c>
      <c r="J166" s="173">
        <v>0</v>
      </c>
      <c r="K166" s="164"/>
    </row>
    <row r="167" spans="2:11" x14ac:dyDescent="0.3">
      <c r="B167" s="17" t="s">
        <v>206</v>
      </c>
      <c r="C167" s="164">
        <v>3160</v>
      </c>
      <c r="D167" s="173">
        <v>0</v>
      </c>
      <c r="E167" s="173">
        <v>0</v>
      </c>
      <c r="F167" s="173">
        <v>0</v>
      </c>
      <c r="G167" s="173">
        <v>0</v>
      </c>
      <c r="H167" s="173">
        <v>0</v>
      </c>
      <c r="I167" s="173">
        <v>0</v>
      </c>
      <c r="J167" s="173">
        <v>0</v>
      </c>
      <c r="K167" s="164"/>
    </row>
    <row r="168" spans="2:11" x14ac:dyDescent="0.3">
      <c r="B168" s="31" t="s">
        <v>187</v>
      </c>
      <c r="C168" s="178">
        <v>3161</v>
      </c>
      <c r="D168" s="173">
        <v>0</v>
      </c>
      <c r="E168" s="173">
        <v>0</v>
      </c>
      <c r="F168" s="173">
        <v>0</v>
      </c>
      <c r="G168" s="173">
        <v>0</v>
      </c>
      <c r="H168" s="173">
        <v>0</v>
      </c>
      <c r="I168" s="173">
        <v>0</v>
      </c>
      <c r="J168" s="173">
        <v>0</v>
      </c>
      <c r="K168" s="164"/>
    </row>
    <row r="169" spans="2:11" x14ac:dyDescent="0.3">
      <c r="B169" s="275" t="s">
        <v>207</v>
      </c>
      <c r="C169" s="276"/>
      <c r="D169" s="276"/>
      <c r="E169" s="276"/>
      <c r="F169" s="276"/>
      <c r="G169" s="276"/>
      <c r="H169" s="276"/>
      <c r="I169" s="276"/>
      <c r="J169" s="276"/>
      <c r="K169" s="277"/>
    </row>
    <row r="170" spans="2:11" ht="26.4" x14ac:dyDescent="0.3">
      <c r="B170" s="148" t="s">
        <v>208</v>
      </c>
      <c r="C170" s="168">
        <v>4000</v>
      </c>
      <c r="D170" s="139">
        <v>0</v>
      </c>
      <c r="E170" s="139">
        <v>0</v>
      </c>
      <c r="F170" s="139">
        <v>0</v>
      </c>
      <c r="G170" s="139">
        <v>0</v>
      </c>
      <c r="H170" s="139">
        <v>0</v>
      </c>
      <c r="I170" s="139">
        <v>0</v>
      </c>
      <c r="J170" s="139">
        <v>0</v>
      </c>
      <c r="K170" s="164" t="s">
        <v>209</v>
      </c>
    </row>
    <row r="171" spans="2:11" x14ac:dyDescent="0.3">
      <c r="B171" s="177" t="s">
        <v>210</v>
      </c>
      <c r="C171" s="178">
        <v>4001</v>
      </c>
      <c r="D171" s="139">
        <v>0</v>
      </c>
      <c r="E171" s="139">
        <v>0</v>
      </c>
      <c r="F171" s="139">
        <v>0</v>
      </c>
      <c r="G171" s="139">
        <v>0</v>
      </c>
      <c r="H171" s="139">
        <v>0</v>
      </c>
      <c r="I171" s="139">
        <v>0</v>
      </c>
      <c r="J171" s="139">
        <v>0</v>
      </c>
      <c r="K171" s="164"/>
    </row>
    <row r="172" spans="2:11" x14ac:dyDescent="0.3">
      <c r="B172" s="177" t="s">
        <v>211</v>
      </c>
      <c r="C172" s="178">
        <v>4002</v>
      </c>
      <c r="D172" s="139">
        <v>0</v>
      </c>
      <c r="E172" s="139">
        <v>0</v>
      </c>
      <c r="F172" s="139">
        <v>0</v>
      </c>
      <c r="G172" s="139">
        <v>0</v>
      </c>
      <c r="H172" s="139">
        <v>0</v>
      </c>
      <c r="I172" s="139">
        <v>0</v>
      </c>
      <c r="J172" s="139">
        <v>0</v>
      </c>
      <c r="K172" s="164"/>
    </row>
    <row r="173" spans="2:11" x14ac:dyDescent="0.3">
      <c r="B173" s="177" t="s">
        <v>212</v>
      </c>
      <c r="C173" s="178">
        <v>4003</v>
      </c>
      <c r="D173" s="139">
        <v>0</v>
      </c>
      <c r="E173" s="139">
        <v>0</v>
      </c>
      <c r="F173" s="139">
        <v>0</v>
      </c>
      <c r="G173" s="139">
        <v>0</v>
      </c>
      <c r="H173" s="139">
        <v>0</v>
      </c>
      <c r="I173" s="139">
        <v>0</v>
      </c>
      <c r="J173" s="139">
        <v>0</v>
      </c>
      <c r="K173" s="164"/>
    </row>
    <row r="174" spans="2:11" x14ac:dyDescent="0.3">
      <c r="B174" s="17" t="s">
        <v>213</v>
      </c>
      <c r="C174" s="164">
        <v>4010</v>
      </c>
      <c r="D174" s="139">
        <v>0</v>
      </c>
      <c r="E174" s="139">
        <v>0</v>
      </c>
      <c r="F174" s="139">
        <v>0</v>
      </c>
      <c r="G174" s="139">
        <v>0</v>
      </c>
      <c r="H174" s="139">
        <v>0</v>
      </c>
      <c r="I174" s="139">
        <v>0</v>
      </c>
      <c r="J174" s="139">
        <v>0</v>
      </c>
      <c r="K174" s="164"/>
    </row>
    <row r="175" spans="2:11" ht="26.4" x14ac:dyDescent="0.3">
      <c r="B175" s="148" t="s">
        <v>214</v>
      </c>
      <c r="C175" s="168">
        <v>4020</v>
      </c>
      <c r="D175" s="139">
        <v>0</v>
      </c>
      <c r="E175" s="139">
        <v>0</v>
      </c>
      <c r="F175" s="139">
        <v>0</v>
      </c>
      <c r="G175" s="139">
        <v>0</v>
      </c>
      <c r="H175" s="139">
        <v>0</v>
      </c>
      <c r="I175" s="139">
        <v>0</v>
      </c>
      <c r="J175" s="139">
        <v>0</v>
      </c>
      <c r="K175" s="164" t="s">
        <v>215</v>
      </c>
    </row>
    <row r="176" spans="2:11" x14ac:dyDescent="0.3">
      <c r="B176" s="177" t="s">
        <v>210</v>
      </c>
      <c r="C176" s="178">
        <v>4021</v>
      </c>
      <c r="D176" s="139">
        <v>0</v>
      </c>
      <c r="E176" s="139">
        <v>0</v>
      </c>
      <c r="F176" s="139">
        <v>0</v>
      </c>
      <c r="G176" s="139">
        <v>0</v>
      </c>
      <c r="H176" s="139">
        <v>0</v>
      </c>
      <c r="I176" s="139">
        <v>0</v>
      </c>
      <c r="J176" s="139">
        <v>0</v>
      </c>
      <c r="K176" s="164"/>
    </row>
    <row r="177" spans="2:11" x14ac:dyDescent="0.3">
      <c r="B177" s="177" t="s">
        <v>211</v>
      </c>
      <c r="C177" s="178">
        <v>4022</v>
      </c>
      <c r="D177" s="139">
        <v>0</v>
      </c>
      <c r="E177" s="139">
        <v>0</v>
      </c>
      <c r="F177" s="139">
        <v>0</v>
      </c>
      <c r="G177" s="139">
        <v>0</v>
      </c>
      <c r="H177" s="139">
        <v>0</v>
      </c>
      <c r="I177" s="139">
        <v>0</v>
      </c>
      <c r="J177" s="139">
        <v>0</v>
      </c>
      <c r="K177" s="164"/>
    </row>
    <row r="178" spans="2:11" x14ac:dyDescent="0.3">
      <c r="B178" s="177" t="s">
        <v>212</v>
      </c>
      <c r="C178" s="178">
        <v>4023</v>
      </c>
      <c r="D178" s="139">
        <v>0</v>
      </c>
      <c r="E178" s="139">
        <v>0</v>
      </c>
      <c r="F178" s="139">
        <v>0</v>
      </c>
      <c r="G178" s="139">
        <v>0</v>
      </c>
      <c r="H178" s="139">
        <v>0</v>
      </c>
      <c r="I178" s="139">
        <v>0</v>
      </c>
      <c r="J178" s="139">
        <v>0</v>
      </c>
      <c r="K178" s="164"/>
    </row>
    <row r="179" spans="2:11" x14ac:dyDescent="0.3">
      <c r="B179" s="17" t="s">
        <v>216</v>
      </c>
      <c r="C179" s="164">
        <v>4030</v>
      </c>
      <c r="D179" s="139">
        <v>0</v>
      </c>
      <c r="E179" s="139">
        <v>0</v>
      </c>
      <c r="F179" s="139">
        <v>0</v>
      </c>
      <c r="G179" s="139">
        <v>0</v>
      </c>
      <c r="H179" s="139">
        <v>0</v>
      </c>
      <c r="I179" s="139">
        <v>0</v>
      </c>
      <c r="J179" s="139">
        <v>0</v>
      </c>
      <c r="K179" s="164"/>
    </row>
    <row r="180" spans="2:11" x14ac:dyDescent="0.3">
      <c r="B180" s="275" t="s">
        <v>217</v>
      </c>
      <c r="C180" s="276"/>
      <c r="D180" s="276"/>
      <c r="E180" s="276"/>
      <c r="F180" s="276"/>
      <c r="G180" s="276"/>
      <c r="H180" s="276"/>
      <c r="I180" s="276"/>
      <c r="J180" s="276"/>
      <c r="K180" s="277"/>
    </row>
    <row r="181" spans="2:11" ht="26.4" x14ac:dyDescent="0.3">
      <c r="B181" s="148" t="s">
        <v>218</v>
      </c>
      <c r="C181" s="168">
        <v>5000</v>
      </c>
      <c r="D181" s="212">
        <v>244025.95296</v>
      </c>
      <c r="E181" s="138">
        <v>245013</v>
      </c>
      <c r="F181" s="138">
        <v>245013</v>
      </c>
      <c r="G181" s="138">
        <v>46224.7</v>
      </c>
      <c r="H181" s="138">
        <v>43524.7</v>
      </c>
      <c r="I181" s="138">
        <v>42024.7</v>
      </c>
      <c r="J181" s="138">
        <v>46197.1</v>
      </c>
      <c r="K181" s="164"/>
    </row>
    <row r="182" spans="2:11" ht="26.4" x14ac:dyDescent="0.3">
      <c r="B182" s="148" t="s">
        <v>219</v>
      </c>
      <c r="C182" s="168">
        <v>5010</v>
      </c>
      <c r="D182" s="212">
        <v>272666.95</v>
      </c>
      <c r="E182" s="138">
        <v>245013</v>
      </c>
      <c r="F182" s="138">
        <v>245013</v>
      </c>
      <c r="G182" s="138">
        <v>63539.6</v>
      </c>
      <c r="H182" s="138">
        <v>59091.4</v>
      </c>
      <c r="I182" s="138">
        <v>58555.3</v>
      </c>
      <c r="J182" s="138">
        <v>63693.7</v>
      </c>
      <c r="K182" s="164"/>
    </row>
    <row r="183" spans="2:11" ht="66.599999999999994" x14ac:dyDescent="0.3">
      <c r="B183" s="17" t="s">
        <v>220</v>
      </c>
      <c r="C183" s="164">
        <v>5020</v>
      </c>
      <c r="D183" s="216"/>
      <c r="E183" s="139">
        <v>0</v>
      </c>
      <c r="F183" s="139">
        <v>0</v>
      </c>
      <c r="G183" s="139">
        <v>0</v>
      </c>
      <c r="H183" s="139">
        <v>0</v>
      </c>
      <c r="I183" s="139">
        <v>0</v>
      </c>
      <c r="J183" s="139">
        <v>0</v>
      </c>
      <c r="K183" s="226" t="s">
        <v>221</v>
      </c>
    </row>
    <row r="184" spans="2:11" ht="29.25" customHeight="1" x14ac:dyDescent="0.3">
      <c r="B184" s="148" t="s">
        <v>222</v>
      </c>
      <c r="C184" s="168">
        <v>5030</v>
      </c>
      <c r="D184" s="240">
        <v>-28640.997040000017</v>
      </c>
      <c r="E184" s="244">
        <v>0</v>
      </c>
      <c r="F184" s="244">
        <v>0</v>
      </c>
      <c r="G184" s="244">
        <v>0</v>
      </c>
      <c r="H184" s="244">
        <v>0</v>
      </c>
      <c r="I184" s="244">
        <v>0</v>
      </c>
      <c r="J184" s="244">
        <v>0</v>
      </c>
      <c r="K184" s="164"/>
    </row>
    <row r="185" spans="2:11" x14ac:dyDescent="0.3">
      <c r="B185" s="17" t="s">
        <v>223</v>
      </c>
      <c r="C185" s="164">
        <v>5040</v>
      </c>
      <c r="D185" s="232"/>
      <c r="E185" s="243">
        <v>0</v>
      </c>
      <c r="F185" s="243">
        <v>0</v>
      </c>
      <c r="G185" s="243">
        <v>0</v>
      </c>
      <c r="H185" s="243">
        <v>0</v>
      </c>
      <c r="I185" s="243">
        <v>0</v>
      </c>
      <c r="J185" s="243">
        <v>0</v>
      </c>
      <c r="K185" s="164"/>
    </row>
    <row r="186" spans="2:11" x14ac:dyDescent="0.3">
      <c r="B186" s="17" t="s">
        <v>224</v>
      </c>
      <c r="C186" s="164">
        <v>5050</v>
      </c>
      <c r="D186" s="232">
        <v>-28641</v>
      </c>
      <c r="E186" s="243">
        <v>0</v>
      </c>
      <c r="F186" s="243">
        <v>0</v>
      </c>
      <c r="G186" s="243">
        <v>0</v>
      </c>
      <c r="H186" s="243">
        <v>0</v>
      </c>
      <c r="I186" s="243">
        <v>0</v>
      </c>
      <c r="J186" s="243">
        <v>0</v>
      </c>
      <c r="K186" s="164"/>
    </row>
    <row r="187" spans="2:11" x14ac:dyDescent="0.3">
      <c r="B187" s="275" t="s">
        <v>225</v>
      </c>
      <c r="C187" s="276"/>
      <c r="D187" s="276"/>
      <c r="E187" s="276"/>
      <c r="F187" s="276"/>
      <c r="G187" s="276"/>
      <c r="H187" s="276"/>
      <c r="I187" s="276"/>
      <c r="J187" s="276"/>
      <c r="K187" s="277"/>
    </row>
    <row r="188" spans="2:11" ht="53.25" customHeight="1" x14ac:dyDescent="0.3">
      <c r="B188" s="148" t="s">
        <v>226</v>
      </c>
      <c r="C188" s="168"/>
      <c r="D188" s="244" t="s">
        <v>56</v>
      </c>
      <c r="E188" s="244" t="s">
        <v>57</v>
      </c>
      <c r="F188" s="244" t="s">
        <v>227</v>
      </c>
      <c r="G188" s="244" t="s">
        <v>228</v>
      </c>
      <c r="H188" s="244" t="s">
        <v>229</v>
      </c>
      <c r="I188" s="244" t="s">
        <v>230</v>
      </c>
      <c r="J188" s="244" t="s">
        <v>231</v>
      </c>
      <c r="K188" s="152"/>
    </row>
    <row r="189" spans="2:11" ht="81.75" customHeight="1" x14ac:dyDescent="0.3">
      <c r="B189" s="17" t="s">
        <v>232</v>
      </c>
      <c r="C189" s="164">
        <v>6000</v>
      </c>
      <c r="D189" s="216">
        <v>600</v>
      </c>
      <c r="E189" s="243">
        <v>601</v>
      </c>
      <c r="F189" s="243">
        <v>800</v>
      </c>
      <c r="G189" s="243">
        <v>800</v>
      </c>
      <c r="H189" s="243">
        <v>800</v>
      </c>
      <c r="I189" s="243">
        <v>800</v>
      </c>
      <c r="J189" s="243">
        <v>800</v>
      </c>
      <c r="K189" s="152"/>
    </row>
    <row r="190" spans="2:11" ht="26.4" x14ac:dyDescent="0.3">
      <c r="B190" s="30" t="s">
        <v>233</v>
      </c>
      <c r="C190" s="178">
        <v>6001</v>
      </c>
      <c r="D190" s="213">
        <v>23</v>
      </c>
      <c r="E190" s="244">
        <v>30</v>
      </c>
      <c r="F190" s="244">
        <v>45</v>
      </c>
      <c r="G190" s="244">
        <v>45</v>
      </c>
      <c r="H190" s="244">
        <v>45</v>
      </c>
      <c r="I190" s="244">
        <v>45</v>
      </c>
      <c r="J190" s="244">
        <v>45</v>
      </c>
      <c r="K190" s="179"/>
    </row>
    <row r="191" spans="2:11" x14ac:dyDescent="0.3">
      <c r="B191" s="30" t="s">
        <v>234</v>
      </c>
      <c r="C191" s="178">
        <v>6002</v>
      </c>
      <c r="D191" s="213">
        <v>111</v>
      </c>
      <c r="E191" s="244">
        <v>124</v>
      </c>
      <c r="F191" s="244">
        <v>185</v>
      </c>
      <c r="G191" s="244">
        <v>185</v>
      </c>
      <c r="H191" s="244">
        <v>185</v>
      </c>
      <c r="I191" s="244">
        <v>185</v>
      </c>
      <c r="J191" s="244">
        <v>185</v>
      </c>
      <c r="K191" s="180"/>
    </row>
    <row r="192" spans="2:11" x14ac:dyDescent="0.3">
      <c r="B192" s="30" t="s">
        <v>235</v>
      </c>
      <c r="C192" s="178">
        <v>6003</v>
      </c>
      <c r="D192" s="213">
        <v>49</v>
      </c>
      <c r="E192" s="244">
        <v>49</v>
      </c>
      <c r="F192" s="244">
        <v>20</v>
      </c>
      <c r="G192" s="244">
        <v>20</v>
      </c>
      <c r="H192" s="244">
        <v>20</v>
      </c>
      <c r="I192" s="244">
        <v>20</v>
      </c>
      <c r="J192" s="244">
        <v>20</v>
      </c>
      <c r="K192" s="180"/>
    </row>
    <row r="193" spans="2:11" ht="27" x14ac:dyDescent="0.3">
      <c r="B193" s="32" t="s">
        <v>236</v>
      </c>
      <c r="C193" s="178">
        <v>6004</v>
      </c>
      <c r="D193" s="213">
        <v>204</v>
      </c>
      <c r="E193" s="244">
        <v>199</v>
      </c>
      <c r="F193" s="244">
        <v>260</v>
      </c>
      <c r="G193" s="244">
        <v>260</v>
      </c>
      <c r="H193" s="244">
        <v>260</v>
      </c>
      <c r="I193" s="244">
        <v>260</v>
      </c>
      <c r="J193" s="244">
        <v>260</v>
      </c>
      <c r="K193" s="152"/>
    </row>
    <row r="194" spans="2:11" x14ac:dyDescent="0.3">
      <c r="B194" s="30" t="s">
        <v>237</v>
      </c>
      <c r="C194" s="178">
        <v>6005</v>
      </c>
      <c r="D194" s="213">
        <v>137</v>
      </c>
      <c r="E194" s="244">
        <v>140</v>
      </c>
      <c r="F194" s="244">
        <v>180</v>
      </c>
      <c r="G194" s="244">
        <v>180</v>
      </c>
      <c r="H194" s="244">
        <v>180</v>
      </c>
      <c r="I194" s="244">
        <v>180</v>
      </c>
      <c r="J194" s="244">
        <v>180</v>
      </c>
      <c r="K194" s="152"/>
    </row>
    <row r="195" spans="2:11" x14ac:dyDescent="0.3">
      <c r="B195" s="30" t="s">
        <v>238</v>
      </c>
      <c r="C195" s="178">
        <v>6006</v>
      </c>
      <c r="D195" s="213">
        <v>76</v>
      </c>
      <c r="E195" s="244">
        <v>59</v>
      </c>
      <c r="F195" s="244">
        <v>110</v>
      </c>
      <c r="G195" s="244">
        <v>110</v>
      </c>
      <c r="H195" s="244">
        <v>110</v>
      </c>
      <c r="I195" s="244">
        <v>110</v>
      </c>
      <c r="J195" s="244">
        <v>110</v>
      </c>
      <c r="K195" s="152"/>
    </row>
    <row r="196" spans="2:11" ht="49.5" customHeight="1" x14ac:dyDescent="0.3">
      <c r="B196" s="17" t="s">
        <v>239</v>
      </c>
      <c r="C196" s="164">
        <v>6010</v>
      </c>
      <c r="D196" s="217">
        <v>106354100</v>
      </c>
      <c r="E196" s="138">
        <v>115500000</v>
      </c>
      <c r="F196" s="138">
        <v>105000000</v>
      </c>
      <c r="G196" s="138">
        <v>26250000</v>
      </c>
      <c r="H196" s="138">
        <v>2625000</v>
      </c>
      <c r="I196" s="138">
        <v>2625000</v>
      </c>
      <c r="J196" s="138">
        <v>2625000</v>
      </c>
      <c r="K196" s="152"/>
    </row>
    <row r="197" spans="2:11" ht="26.4" x14ac:dyDescent="0.3">
      <c r="B197" s="30" t="s">
        <v>233</v>
      </c>
      <c r="C197" s="178">
        <v>6011</v>
      </c>
      <c r="D197" s="213">
        <v>1066000</v>
      </c>
      <c r="E197" s="138">
        <v>9000000</v>
      </c>
      <c r="F197" s="138">
        <v>9000000</v>
      </c>
      <c r="G197" s="139">
        <v>2250000</v>
      </c>
      <c r="H197" s="139">
        <v>2250000</v>
      </c>
      <c r="I197" s="139">
        <v>2250000</v>
      </c>
      <c r="J197" s="139">
        <v>2250000</v>
      </c>
      <c r="K197" s="152"/>
    </row>
    <row r="198" spans="2:11" ht="35.25" customHeight="1" x14ac:dyDescent="0.3">
      <c r="B198" s="30" t="s">
        <v>234</v>
      </c>
      <c r="C198" s="178">
        <v>6012</v>
      </c>
      <c r="D198" s="213">
        <v>34067700</v>
      </c>
      <c r="E198" s="182">
        <v>45000000</v>
      </c>
      <c r="F198" s="182">
        <v>44400000</v>
      </c>
      <c r="G198" s="181">
        <v>11100000</v>
      </c>
      <c r="H198" s="181">
        <v>11100000</v>
      </c>
      <c r="I198" s="181">
        <v>11100000</v>
      </c>
      <c r="J198" s="181">
        <v>11100000</v>
      </c>
      <c r="K198" s="211"/>
    </row>
    <row r="199" spans="2:11" x14ac:dyDescent="0.3">
      <c r="B199" s="30" t="s">
        <v>235</v>
      </c>
      <c r="C199" s="178">
        <v>6013</v>
      </c>
      <c r="D199" s="213">
        <v>5869485</v>
      </c>
      <c r="E199" s="138">
        <v>5520000</v>
      </c>
      <c r="F199" s="138">
        <v>500000</v>
      </c>
      <c r="G199" s="243">
        <v>125000</v>
      </c>
      <c r="H199" s="243">
        <v>125000</v>
      </c>
      <c r="I199" s="243">
        <v>125000</v>
      </c>
      <c r="J199" s="243">
        <v>125000</v>
      </c>
      <c r="K199" s="152"/>
    </row>
    <row r="200" spans="2:11" ht="27" x14ac:dyDescent="0.3">
      <c r="B200" s="32" t="s">
        <v>236</v>
      </c>
      <c r="C200" s="178">
        <v>6014</v>
      </c>
      <c r="D200" s="213">
        <v>35809215</v>
      </c>
      <c r="E200" s="138">
        <v>47000000</v>
      </c>
      <c r="F200" s="138">
        <v>42120000</v>
      </c>
      <c r="G200" s="139">
        <v>10530000</v>
      </c>
      <c r="H200" s="139">
        <v>10530000</v>
      </c>
      <c r="I200" s="139">
        <v>10530000</v>
      </c>
      <c r="J200" s="139">
        <v>10530000</v>
      </c>
      <c r="K200" s="152"/>
    </row>
    <row r="201" spans="2:11" x14ac:dyDescent="0.3">
      <c r="B201" s="30" t="s">
        <v>237</v>
      </c>
      <c r="C201" s="178">
        <v>6015</v>
      </c>
      <c r="D201" s="213">
        <v>14323700</v>
      </c>
      <c r="E201" s="138">
        <f>15919200-771969+1572459-5340000-3660000</f>
        <v>7719690</v>
      </c>
      <c r="F201" s="138">
        <v>7719690</v>
      </c>
      <c r="G201" s="139">
        <v>1929922.5</v>
      </c>
      <c r="H201" s="139">
        <v>1929922.5</v>
      </c>
      <c r="I201" s="139">
        <v>1929922.5</v>
      </c>
      <c r="J201" s="139">
        <v>1929922.5</v>
      </c>
      <c r="K201" s="152"/>
    </row>
    <row r="202" spans="2:11" x14ac:dyDescent="0.3">
      <c r="B202" s="30" t="s">
        <v>238</v>
      </c>
      <c r="C202" s="178">
        <v>6016</v>
      </c>
      <c r="D202" s="213">
        <v>15218000</v>
      </c>
      <c r="E202" s="138">
        <f>12603.1*100</f>
        <v>1260310</v>
      </c>
      <c r="F202" s="138">
        <v>1260310</v>
      </c>
      <c r="G202" s="139">
        <v>315077.5</v>
      </c>
      <c r="H202" s="139">
        <v>315077.5</v>
      </c>
      <c r="I202" s="139">
        <v>315077.5</v>
      </c>
      <c r="J202" s="139">
        <v>315077.5</v>
      </c>
      <c r="K202" s="152"/>
    </row>
    <row r="203" spans="2:11" ht="68.25" customHeight="1" x14ac:dyDescent="0.3">
      <c r="B203" s="17" t="s">
        <v>240</v>
      </c>
      <c r="C203" s="164">
        <v>6020</v>
      </c>
      <c r="D203" s="213">
        <f>D196/D189/12</f>
        <v>14771.402777777779</v>
      </c>
      <c r="E203" s="138">
        <v>16014.9</v>
      </c>
      <c r="F203" s="138">
        <v>10938</v>
      </c>
      <c r="G203" s="138">
        <v>10938</v>
      </c>
      <c r="H203" s="138">
        <v>10938</v>
      </c>
      <c r="I203" s="138">
        <v>10938</v>
      </c>
      <c r="J203" s="138">
        <v>10938</v>
      </c>
      <c r="K203" s="138"/>
    </row>
    <row r="204" spans="2:11" ht="26.4" x14ac:dyDescent="0.3">
      <c r="B204" s="30" t="s">
        <v>233</v>
      </c>
      <c r="C204" s="178">
        <v>6021</v>
      </c>
      <c r="D204" s="213">
        <v>20000</v>
      </c>
      <c r="E204" s="138">
        <v>20000</v>
      </c>
      <c r="F204" s="138">
        <v>18750</v>
      </c>
      <c r="G204" s="183">
        <v>18750</v>
      </c>
      <c r="H204" s="183">
        <v>18750</v>
      </c>
      <c r="I204" s="183">
        <v>18750</v>
      </c>
      <c r="J204" s="183">
        <v>18750</v>
      </c>
      <c r="K204" s="152"/>
    </row>
    <row r="205" spans="2:11" x14ac:dyDescent="0.3">
      <c r="B205" s="30" t="s">
        <v>234</v>
      </c>
      <c r="C205" s="178">
        <v>6022</v>
      </c>
      <c r="D205" s="213">
        <f>D198/D191/12</f>
        <v>25576.35135135135</v>
      </c>
      <c r="E205" s="138">
        <v>28000</v>
      </c>
      <c r="F205" s="138">
        <v>20000</v>
      </c>
      <c r="G205" s="183">
        <v>20000</v>
      </c>
      <c r="H205" s="183">
        <v>20000</v>
      </c>
      <c r="I205" s="183">
        <v>20000</v>
      </c>
      <c r="J205" s="183">
        <v>20000</v>
      </c>
      <c r="K205" s="152"/>
    </row>
    <row r="206" spans="2:11" x14ac:dyDescent="0.3">
      <c r="B206" s="30" t="s">
        <v>235</v>
      </c>
      <c r="C206" s="178">
        <v>6023</v>
      </c>
      <c r="D206" s="213">
        <f>D199/D192/12</f>
        <v>9982.1173469387759</v>
      </c>
      <c r="E206" s="138">
        <v>15100</v>
      </c>
      <c r="F206" s="138">
        <v>8500</v>
      </c>
      <c r="G206" s="183">
        <v>8500</v>
      </c>
      <c r="H206" s="183">
        <v>8500</v>
      </c>
      <c r="I206" s="183">
        <v>8500</v>
      </c>
      <c r="J206" s="183">
        <v>8500</v>
      </c>
      <c r="K206" s="152"/>
    </row>
    <row r="207" spans="2:11" ht="27" x14ac:dyDescent="0.3">
      <c r="B207" s="32" t="s">
        <v>236</v>
      </c>
      <c r="C207" s="178">
        <v>6024</v>
      </c>
      <c r="D207" s="213">
        <f>D200/D193/12</f>
        <v>14627.947303921568</v>
      </c>
      <c r="E207" s="138">
        <v>15500</v>
      </c>
      <c r="F207" s="138">
        <v>13500</v>
      </c>
      <c r="G207" s="183">
        <v>13500</v>
      </c>
      <c r="H207" s="183">
        <v>13500</v>
      </c>
      <c r="I207" s="183">
        <v>13500</v>
      </c>
      <c r="J207" s="183">
        <v>13500</v>
      </c>
      <c r="K207" s="152"/>
    </row>
    <row r="208" spans="2:11" x14ac:dyDescent="0.3">
      <c r="B208" s="30" t="s">
        <v>237</v>
      </c>
      <c r="C208" s="178">
        <v>6025</v>
      </c>
      <c r="D208" s="213">
        <v>8000</v>
      </c>
      <c r="E208" s="138">
        <v>8400</v>
      </c>
      <c r="F208" s="138">
        <v>8000</v>
      </c>
      <c r="G208" s="183">
        <v>8000</v>
      </c>
      <c r="H208" s="183">
        <v>8000</v>
      </c>
      <c r="I208" s="183">
        <v>8000</v>
      </c>
      <c r="J208" s="183">
        <v>8000</v>
      </c>
      <c r="K208" s="152"/>
    </row>
    <row r="209" spans="2:11" x14ac:dyDescent="0.3">
      <c r="B209" s="30" t="s">
        <v>238</v>
      </c>
      <c r="C209" s="178">
        <v>6026</v>
      </c>
      <c r="D209" s="213">
        <f>D202/D195/12</f>
        <v>16686.403508771928</v>
      </c>
      <c r="E209" s="138">
        <v>9000</v>
      </c>
      <c r="F209" s="138">
        <v>8000</v>
      </c>
      <c r="G209" s="183">
        <v>8000</v>
      </c>
      <c r="H209" s="183">
        <v>8000</v>
      </c>
      <c r="I209" s="183">
        <v>8000</v>
      </c>
      <c r="J209" s="183">
        <v>8000</v>
      </c>
      <c r="K209" s="152"/>
    </row>
    <row r="210" spans="2:11" ht="26.4" x14ac:dyDescent="0.3">
      <c r="B210" s="17" t="s">
        <v>241</v>
      </c>
      <c r="C210" s="164">
        <v>6030</v>
      </c>
      <c r="D210" s="212"/>
      <c r="E210" s="243">
        <v>0</v>
      </c>
      <c r="F210" s="138">
        <v>0</v>
      </c>
      <c r="G210" s="243">
        <v>0</v>
      </c>
      <c r="H210" s="243">
        <v>0</v>
      </c>
      <c r="I210" s="243">
        <v>0</v>
      </c>
      <c r="J210" s="243">
        <v>0</v>
      </c>
      <c r="K210" s="152"/>
    </row>
    <row r="211" spans="2:11" ht="26.4" x14ac:dyDescent="0.3">
      <c r="B211" s="241" t="s">
        <v>242</v>
      </c>
      <c r="C211" s="164"/>
      <c r="D211" s="216"/>
      <c r="E211" s="243">
        <v>0</v>
      </c>
      <c r="F211" s="139">
        <v>0</v>
      </c>
      <c r="G211" s="243">
        <v>0</v>
      </c>
      <c r="H211" s="243">
        <v>0</v>
      </c>
      <c r="I211" s="243">
        <v>0</v>
      </c>
      <c r="J211" s="243">
        <v>0</v>
      </c>
      <c r="K211" s="164"/>
    </row>
    <row r="212" spans="2:11" ht="24.75" customHeight="1" x14ac:dyDescent="0.3">
      <c r="B212" s="230" t="s">
        <v>243</v>
      </c>
      <c r="C212" s="164">
        <v>6040</v>
      </c>
      <c r="D212" s="216"/>
      <c r="E212" s="243">
        <v>0</v>
      </c>
      <c r="F212" s="139">
        <v>0</v>
      </c>
      <c r="G212" s="243">
        <v>0</v>
      </c>
      <c r="H212" s="243">
        <v>0</v>
      </c>
      <c r="I212" s="243">
        <v>0</v>
      </c>
      <c r="J212" s="243">
        <v>0</v>
      </c>
      <c r="K212" s="164"/>
    </row>
    <row r="213" spans="2:11" ht="50.25" customHeight="1" x14ac:dyDescent="0.3">
      <c r="B213" s="199" t="s">
        <v>244</v>
      </c>
      <c r="C213" s="164">
        <v>6050</v>
      </c>
      <c r="D213" s="216">
        <f>D214+D215+D216+D217</f>
        <v>20757149.5</v>
      </c>
      <c r="E213" s="139">
        <v>22540594.800000001</v>
      </c>
      <c r="F213" s="139">
        <v>24170000</v>
      </c>
      <c r="G213" s="167">
        <v>5123.8999999999996</v>
      </c>
      <c r="H213" s="167">
        <v>5123.7</v>
      </c>
      <c r="I213" s="167">
        <v>5123.7</v>
      </c>
      <c r="J213" s="167">
        <v>1123.7</v>
      </c>
      <c r="K213" s="164"/>
    </row>
    <row r="214" spans="2:11" x14ac:dyDescent="0.3">
      <c r="B214" s="242" t="s">
        <v>245</v>
      </c>
      <c r="C214" s="178">
        <v>6051</v>
      </c>
      <c r="D214" s="213">
        <f>D196*18%</f>
        <v>19143738</v>
      </c>
      <c r="E214" s="139">
        <v>18900000</v>
      </c>
      <c r="F214" s="139">
        <v>18900000</v>
      </c>
      <c r="G214" s="139">
        <v>4725</v>
      </c>
      <c r="H214" s="139">
        <v>4725</v>
      </c>
      <c r="I214" s="139">
        <v>4725</v>
      </c>
      <c r="J214" s="139">
        <v>725</v>
      </c>
      <c r="K214" s="164"/>
    </row>
    <row r="215" spans="2:11" x14ac:dyDescent="0.3">
      <c r="B215" s="242" t="s">
        <v>246</v>
      </c>
      <c r="C215" s="178">
        <v>6052</v>
      </c>
      <c r="D215" s="213">
        <v>18100</v>
      </c>
      <c r="E215" s="139">
        <v>20000</v>
      </c>
      <c r="F215" s="139">
        <v>20000</v>
      </c>
      <c r="G215" s="139">
        <v>5</v>
      </c>
      <c r="H215" s="139">
        <v>5</v>
      </c>
      <c r="I215" s="139">
        <v>5</v>
      </c>
      <c r="J215" s="139">
        <v>5</v>
      </c>
      <c r="K215" s="164"/>
    </row>
    <row r="216" spans="2:11" x14ac:dyDescent="0.3">
      <c r="B216" s="242" t="s">
        <v>247</v>
      </c>
      <c r="C216" s="178">
        <v>6053</v>
      </c>
      <c r="D216" s="213"/>
      <c r="E216" s="139">
        <v>0</v>
      </c>
      <c r="F216" s="139">
        <v>0</v>
      </c>
      <c r="G216" s="243">
        <v>0</v>
      </c>
      <c r="H216" s="243">
        <v>0</v>
      </c>
      <c r="I216" s="243">
        <v>0</v>
      </c>
      <c r="J216" s="243">
        <v>0</v>
      </c>
      <c r="K216" s="164"/>
    </row>
    <row r="217" spans="2:11" x14ac:dyDescent="0.3">
      <c r="B217" s="242" t="s">
        <v>248</v>
      </c>
      <c r="C217" s="178">
        <v>6054</v>
      </c>
      <c r="D217" s="213">
        <f>D196*1.5%</f>
        <v>1595311.5</v>
      </c>
      <c r="E217" s="139">
        <v>5250000</v>
      </c>
      <c r="F217" s="139">
        <v>5250000</v>
      </c>
      <c r="G217" s="139">
        <v>393.9</v>
      </c>
      <c r="H217" s="139">
        <v>393.7</v>
      </c>
      <c r="I217" s="139">
        <v>393.7</v>
      </c>
      <c r="J217" s="139">
        <v>393.7</v>
      </c>
      <c r="K217" s="164"/>
    </row>
    <row r="218" spans="2:11" x14ac:dyDescent="0.3">
      <c r="B218" s="17" t="s">
        <v>249</v>
      </c>
      <c r="C218" s="164">
        <v>6060</v>
      </c>
      <c r="D218" s="216"/>
      <c r="E218" s="139">
        <v>0</v>
      </c>
      <c r="F218" s="139">
        <v>0</v>
      </c>
      <c r="G218" s="243">
        <v>0</v>
      </c>
      <c r="H218" s="243">
        <v>0</v>
      </c>
      <c r="I218" s="243">
        <v>0</v>
      </c>
      <c r="J218" s="243">
        <v>0</v>
      </c>
      <c r="K218" s="164"/>
    </row>
    <row r="219" spans="2:11" ht="64.5" customHeight="1" x14ac:dyDescent="0.3">
      <c r="B219" s="225" t="s">
        <v>250</v>
      </c>
      <c r="C219" s="178">
        <v>6061</v>
      </c>
      <c r="D219" s="216"/>
      <c r="E219" s="139">
        <v>0</v>
      </c>
      <c r="F219" s="139">
        <v>0</v>
      </c>
      <c r="G219" s="243">
        <v>0</v>
      </c>
      <c r="H219" s="243">
        <v>0</v>
      </c>
      <c r="I219" s="243">
        <v>0</v>
      </c>
      <c r="J219" s="243">
        <v>0</v>
      </c>
      <c r="K219" s="164"/>
    </row>
    <row r="220" spans="2:11" ht="27" x14ac:dyDescent="0.3">
      <c r="B220" s="225" t="s">
        <v>251</v>
      </c>
      <c r="C220" s="178">
        <v>6062</v>
      </c>
      <c r="D220" s="216"/>
      <c r="E220" s="139">
        <v>0</v>
      </c>
      <c r="F220" s="139">
        <v>0</v>
      </c>
      <c r="G220" s="243">
        <v>0</v>
      </c>
      <c r="H220" s="243">
        <v>0</v>
      </c>
      <c r="I220" s="243">
        <v>0</v>
      </c>
      <c r="J220" s="243">
        <v>0</v>
      </c>
      <c r="K220" s="164"/>
    </row>
    <row r="221" spans="2:11" x14ac:dyDescent="0.3">
      <c r="B221" s="148" t="s">
        <v>252</v>
      </c>
      <c r="C221" s="164"/>
      <c r="D221" s="228">
        <v>0</v>
      </c>
      <c r="E221" s="243">
        <v>0</v>
      </c>
      <c r="F221" s="243">
        <v>0</v>
      </c>
      <c r="G221" s="243">
        <v>0</v>
      </c>
      <c r="H221" s="243">
        <v>0</v>
      </c>
      <c r="I221" s="243">
        <v>0</v>
      </c>
      <c r="J221" s="243">
        <v>0</v>
      </c>
      <c r="K221" s="164"/>
    </row>
    <row r="222" spans="2:11" x14ac:dyDescent="0.3">
      <c r="B222" s="17" t="s">
        <v>253</v>
      </c>
      <c r="C222" s="164">
        <v>6070</v>
      </c>
      <c r="D222" s="228">
        <v>0</v>
      </c>
      <c r="E222" s="243">
        <v>0</v>
      </c>
      <c r="F222" s="243">
        <v>0</v>
      </c>
      <c r="G222" s="243">
        <v>0</v>
      </c>
      <c r="H222" s="243">
        <v>0</v>
      </c>
      <c r="I222" s="243">
        <v>0</v>
      </c>
      <c r="J222" s="243">
        <v>0</v>
      </c>
      <c r="K222" s="164"/>
    </row>
    <row r="223" spans="2:11" x14ac:dyDescent="0.3">
      <c r="B223" s="17" t="s">
        <v>254</v>
      </c>
      <c r="C223" s="164">
        <v>6080</v>
      </c>
      <c r="D223" s="228">
        <v>0</v>
      </c>
      <c r="E223" s="243">
        <v>0</v>
      </c>
      <c r="F223" s="243">
        <v>0</v>
      </c>
      <c r="G223" s="243">
        <v>0</v>
      </c>
      <c r="H223" s="243">
        <v>0</v>
      </c>
      <c r="I223" s="243">
        <v>0</v>
      </c>
      <c r="J223" s="243">
        <v>0</v>
      </c>
      <c r="K223" s="164"/>
    </row>
    <row r="224" spans="2:11" x14ac:dyDescent="0.3">
      <c r="B224" s="229" t="s">
        <v>255</v>
      </c>
      <c r="C224" s="164">
        <v>6090</v>
      </c>
      <c r="D224" s="213">
        <v>238226000</v>
      </c>
      <c r="E224" s="167">
        <v>426920000</v>
      </c>
      <c r="F224" s="167">
        <v>426920000</v>
      </c>
      <c r="G224" s="228">
        <v>0</v>
      </c>
      <c r="H224" s="228">
        <v>0</v>
      </c>
      <c r="I224" s="228">
        <v>0</v>
      </c>
      <c r="J224" s="228">
        <v>0</v>
      </c>
      <c r="K224" s="164"/>
    </row>
    <row r="225" spans="2:11" x14ac:dyDescent="0.3">
      <c r="B225" s="184"/>
      <c r="C225" s="185"/>
      <c r="D225" s="186"/>
      <c r="E225" s="186"/>
      <c r="F225" s="186"/>
      <c r="G225" s="186"/>
      <c r="H225" s="186"/>
      <c r="I225" s="186"/>
      <c r="J225" s="186"/>
      <c r="K225" s="187"/>
    </row>
    <row r="226" spans="2:11" ht="14.25" customHeight="1" x14ac:dyDescent="0.3">
      <c r="B226" s="269" t="s">
        <v>256</v>
      </c>
      <c r="C226" s="269"/>
      <c r="D226" s="188"/>
      <c r="E226" s="270" t="s">
        <v>257</v>
      </c>
      <c r="F226" s="270"/>
      <c r="G226" s="189"/>
      <c r="H226" s="271" t="s">
        <v>258</v>
      </c>
      <c r="I226" s="271"/>
      <c r="J226" s="271"/>
      <c r="K226" s="187"/>
    </row>
    <row r="227" spans="2:11" ht="14.25" customHeight="1" x14ac:dyDescent="0.3">
      <c r="B227" s="272" t="s">
        <v>259</v>
      </c>
      <c r="C227" s="272"/>
      <c r="D227" s="247"/>
      <c r="E227" s="272" t="s">
        <v>260</v>
      </c>
      <c r="F227" s="272"/>
      <c r="G227" s="190"/>
      <c r="H227" s="273" t="s">
        <v>261</v>
      </c>
      <c r="I227" s="273"/>
      <c r="J227" s="273"/>
      <c r="K227" s="187"/>
    </row>
    <row r="228" spans="2:11" ht="14.25" customHeight="1" x14ac:dyDescent="0.3">
      <c r="B228" s="269" t="s">
        <v>262</v>
      </c>
      <c r="C228" s="269"/>
      <c r="D228" s="188"/>
      <c r="E228" s="270" t="s">
        <v>257</v>
      </c>
      <c r="F228" s="270"/>
      <c r="G228" s="189"/>
      <c r="H228" s="271" t="s">
        <v>263</v>
      </c>
      <c r="I228" s="271"/>
      <c r="J228" s="271"/>
      <c r="K228" s="187"/>
    </row>
    <row r="229" spans="2:11" ht="14.25" customHeight="1" x14ac:dyDescent="0.3">
      <c r="B229" s="272" t="s">
        <v>259</v>
      </c>
      <c r="C229" s="272"/>
      <c r="D229" s="247"/>
      <c r="E229" s="272" t="s">
        <v>260</v>
      </c>
      <c r="F229" s="272"/>
      <c r="G229" s="190"/>
      <c r="H229" s="273" t="s">
        <v>261</v>
      </c>
      <c r="I229" s="273"/>
      <c r="J229" s="273"/>
      <c r="K229" s="187"/>
    </row>
    <row r="230" spans="2:11" ht="14.25" customHeight="1" x14ac:dyDescent="0.3">
      <c r="B230" s="269" t="s">
        <v>264</v>
      </c>
      <c r="C230" s="269"/>
      <c r="D230" s="188"/>
      <c r="E230" s="270" t="s">
        <v>257</v>
      </c>
      <c r="F230" s="270"/>
      <c r="G230" s="189"/>
      <c r="H230" s="271" t="s">
        <v>265</v>
      </c>
      <c r="I230" s="271"/>
      <c r="J230" s="271"/>
      <c r="K230" s="187"/>
    </row>
    <row r="231" spans="2:11" ht="14.25" customHeight="1" x14ac:dyDescent="0.3">
      <c r="B231" s="272" t="s">
        <v>259</v>
      </c>
      <c r="C231" s="272"/>
      <c r="D231" s="247"/>
      <c r="E231" s="272" t="s">
        <v>260</v>
      </c>
      <c r="F231" s="272"/>
      <c r="G231" s="190"/>
      <c r="H231" s="273" t="s">
        <v>261</v>
      </c>
      <c r="I231" s="273"/>
      <c r="J231" s="273"/>
      <c r="K231" s="187"/>
    </row>
    <row r="232" spans="2:11" ht="14.25" customHeight="1" x14ac:dyDescent="0.3">
      <c r="B232" s="269" t="s">
        <v>266</v>
      </c>
      <c r="C232" s="269"/>
      <c r="D232" s="188"/>
      <c r="E232" s="270" t="s">
        <v>257</v>
      </c>
      <c r="F232" s="270"/>
      <c r="G232" s="189"/>
      <c r="H232" s="271" t="s">
        <v>267</v>
      </c>
      <c r="I232" s="271"/>
      <c r="J232" s="271"/>
      <c r="K232" s="187"/>
    </row>
    <row r="233" spans="2:11" ht="14.25" customHeight="1" x14ac:dyDescent="0.3">
      <c r="B233" s="272" t="s">
        <v>259</v>
      </c>
      <c r="C233" s="272"/>
      <c r="D233" s="247"/>
      <c r="E233" s="272" t="s">
        <v>260</v>
      </c>
      <c r="F233" s="272"/>
      <c r="G233" s="190"/>
      <c r="H233" s="273" t="s">
        <v>261</v>
      </c>
      <c r="I233" s="273"/>
      <c r="J233" s="273"/>
      <c r="K233" s="187"/>
    </row>
    <row r="234" spans="2:11" x14ac:dyDescent="0.3">
      <c r="B234" s="191"/>
      <c r="C234" s="192"/>
      <c r="D234" s="186"/>
      <c r="E234" s="186"/>
      <c r="F234" s="186"/>
      <c r="G234" s="186"/>
      <c r="H234" s="186"/>
      <c r="I234" s="186"/>
      <c r="J234" s="186"/>
      <c r="K234" s="187"/>
    </row>
    <row r="235" spans="2:11" x14ac:dyDescent="0.3">
      <c r="B235" s="191"/>
      <c r="C235" s="192"/>
      <c r="D235" s="186"/>
      <c r="E235" s="186"/>
      <c r="F235" s="186"/>
      <c r="G235" s="186"/>
      <c r="H235" s="186"/>
      <c r="I235" s="186"/>
      <c r="J235" s="186"/>
      <c r="K235" s="187"/>
    </row>
    <row r="236" spans="2:11" x14ac:dyDescent="0.3">
      <c r="B236" s="191"/>
      <c r="C236" s="192"/>
      <c r="D236" s="186"/>
      <c r="E236" s="186"/>
      <c r="F236" s="186"/>
      <c r="G236" s="186"/>
      <c r="H236" s="186"/>
      <c r="I236" s="186"/>
      <c r="J236" s="186"/>
      <c r="K236" s="187"/>
    </row>
    <row r="237" spans="2:11" x14ac:dyDescent="0.3">
      <c r="B237" s="191"/>
      <c r="C237" s="192"/>
      <c r="D237" s="186"/>
      <c r="E237" s="186"/>
      <c r="F237" s="186"/>
      <c r="G237" s="186"/>
      <c r="H237" s="186"/>
      <c r="I237" s="186"/>
      <c r="J237" s="186"/>
      <c r="K237" s="187"/>
    </row>
    <row r="238" spans="2:11" x14ac:dyDescent="0.3">
      <c r="B238" s="191"/>
      <c r="C238" s="192"/>
      <c r="D238" s="186"/>
      <c r="E238" s="186"/>
      <c r="F238" s="186"/>
      <c r="G238" s="186"/>
      <c r="H238" s="186"/>
      <c r="I238" s="186"/>
      <c r="J238" s="186"/>
      <c r="K238" s="187"/>
    </row>
    <row r="239" spans="2:11" x14ac:dyDescent="0.3">
      <c r="B239" s="191"/>
      <c r="C239" s="192"/>
      <c r="D239" s="186"/>
      <c r="E239" s="186"/>
      <c r="F239" s="186"/>
      <c r="G239" s="186"/>
      <c r="H239" s="186"/>
      <c r="I239" s="186"/>
      <c r="J239" s="186"/>
      <c r="K239" s="187"/>
    </row>
    <row r="240" spans="2:11" x14ac:dyDescent="0.3">
      <c r="B240" s="191"/>
      <c r="C240" s="192"/>
      <c r="D240" s="186"/>
      <c r="E240" s="186"/>
      <c r="F240" s="186"/>
      <c r="G240" s="186"/>
      <c r="H240" s="186"/>
      <c r="I240" s="186"/>
      <c r="J240" s="186"/>
      <c r="K240" s="187"/>
    </row>
    <row r="241" spans="2:11" x14ac:dyDescent="0.3">
      <c r="B241" s="191"/>
      <c r="C241" s="192"/>
      <c r="D241" s="186"/>
      <c r="E241" s="186"/>
      <c r="F241" s="186"/>
      <c r="G241" s="186"/>
      <c r="H241" s="186"/>
      <c r="I241" s="186"/>
      <c r="J241" s="186"/>
      <c r="K241" s="187"/>
    </row>
    <row r="242" spans="2:11" x14ac:dyDescent="0.3">
      <c r="B242" s="191"/>
      <c r="C242" s="192"/>
      <c r="D242" s="186"/>
      <c r="E242" s="186"/>
      <c r="F242" s="186"/>
      <c r="G242" s="186"/>
      <c r="H242" s="186"/>
      <c r="I242" s="186"/>
      <c r="J242" s="186"/>
      <c r="K242" s="187"/>
    </row>
    <row r="243" spans="2:11" x14ac:dyDescent="0.3">
      <c r="K243" s="187"/>
    </row>
    <row r="244" spans="2:11" x14ac:dyDescent="0.3">
      <c r="K244" s="187"/>
    </row>
    <row r="245" spans="2:11" x14ac:dyDescent="0.3">
      <c r="K245" s="187"/>
    </row>
    <row r="246" spans="2:11" x14ac:dyDescent="0.3">
      <c r="K246" s="187"/>
    </row>
    <row r="247" spans="2:11" x14ac:dyDescent="0.3">
      <c r="K247" s="187"/>
    </row>
    <row r="248" spans="2:11" x14ac:dyDescent="0.3">
      <c r="K248" s="187"/>
    </row>
    <row r="249" spans="2:11" x14ac:dyDescent="0.3">
      <c r="K249" s="187"/>
    </row>
    <row r="250" spans="2:11" x14ac:dyDescent="0.3">
      <c r="K250" s="187"/>
    </row>
    <row r="251" spans="2:11" x14ac:dyDescent="0.3">
      <c r="K251" s="187"/>
    </row>
    <row r="252" spans="2:11" x14ac:dyDescent="0.3">
      <c r="K252" s="187"/>
    </row>
    <row r="253" spans="2:11" x14ac:dyDescent="0.3">
      <c r="K253" s="187"/>
    </row>
    <row r="254" spans="2:11" x14ac:dyDescent="0.3">
      <c r="K254" s="187"/>
    </row>
    <row r="255" spans="2:11" x14ac:dyDescent="0.3">
      <c r="K255" s="187"/>
    </row>
    <row r="256" spans="2:11" x14ac:dyDescent="0.3">
      <c r="K256" s="187"/>
    </row>
    <row r="257" spans="11:11" x14ac:dyDescent="0.3">
      <c r="K257" s="187"/>
    </row>
    <row r="258" spans="11:11" x14ac:dyDescent="0.3">
      <c r="K258" s="187"/>
    </row>
    <row r="259" spans="11:11" x14ac:dyDescent="0.3">
      <c r="K259" s="187"/>
    </row>
    <row r="260" spans="11:11" x14ac:dyDescent="0.3">
      <c r="K260" s="187"/>
    </row>
    <row r="261" spans="11:11" x14ac:dyDescent="0.3">
      <c r="K261" s="187"/>
    </row>
    <row r="262" spans="11:11" x14ac:dyDescent="0.3">
      <c r="K262" s="187"/>
    </row>
    <row r="263" spans="11:11" x14ac:dyDescent="0.3">
      <c r="K263" s="187"/>
    </row>
    <row r="264" spans="11:11" x14ac:dyDescent="0.3">
      <c r="K264" s="187"/>
    </row>
    <row r="265" spans="11:11" x14ac:dyDescent="0.3">
      <c r="K265" s="187"/>
    </row>
    <row r="266" spans="11:11" x14ac:dyDescent="0.3">
      <c r="K266" s="187"/>
    </row>
    <row r="267" spans="11:11" x14ac:dyDescent="0.3">
      <c r="K267" s="187"/>
    </row>
    <row r="268" spans="11:11" x14ac:dyDescent="0.3">
      <c r="K268" s="187"/>
    </row>
    <row r="269" spans="11:11" x14ac:dyDescent="0.3">
      <c r="K269" s="187"/>
    </row>
    <row r="270" spans="11:11" x14ac:dyDescent="0.3">
      <c r="K270" s="187"/>
    </row>
    <row r="271" spans="11:11" x14ac:dyDescent="0.3">
      <c r="K271" s="187"/>
    </row>
    <row r="272" spans="11:11" x14ac:dyDescent="0.3">
      <c r="K272" s="187"/>
    </row>
    <row r="273" spans="11:11" x14ac:dyDescent="0.3">
      <c r="K273" s="187"/>
    </row>
    <row r="274" spans="11:11" x14ac:dyDescent="0.3">
      <c r="K274" s="187"/>
    </row>
    <row r="275" spans="11:11" x14ac:dyDescent="0.3">
      <c r="K275" s="187"/>
    </row>
    <row r="276" spans="11:11" x14ac:dyDescent="0.3">
      <c r="K276" s="187"/>
    </row>
    <row r="277" spans="11:11" x14ac:dyDescent="0.3">
      <c r="K277" s="187"/>
    </row>
    <row r="278" spans="11:11" x14ac:dyDescent="0.3">
      <c r="K278" s="187"/>
    </row>
    <row r="279" spans="11:11" x14ac:dyDescent="0.3">
      <c r="K279" s="187"/>
    </row>
    <row r="280" spans="11:11" x14ac:dyDescent="0.3">
      <c r="K280" s="187"/>
    </row>
    <row r="281" spans="11:11" x14ac:dyDescent="0.3">
      <c r="K281" s="187"/>
    </row>
    <row r="282" spans="11:11" x14ac:dyDescent="0.3">
      <c r="K282" s="187"/>
    </row>
    <row r="283" spans="11:11" x14ac:dyDescent="0.3">
      <c r="K283" s="187"/>
    </row>
    <row r="284" spans="11:11" x14ac:dyDescent="0.3">
      <c r="K284" s="187"/>
    </row>
    <row r="285" spans="11:11" x14ac:dyDescent="0.3">
      <c r="K285" s="187"/>
    </row>
    <row r="286" spans="11:11" x14ac:dyDescent="0.3">
      <c r="K286" s="187"/>
    </row>
    <row r="287" spans="11:11" x14ac:dyDescent="0.3">
      <c r="K287" s="187"/>
    </row>
    <row r="288" spans="11:11" x14ac:dyDescent="0.3">
      <c r="K288" s="187"/>
    </row>
    <row r="289" spans="11:11" x14ac:dyDescent="0.3">
      <c r="K289" s="187"/>
    </row>
    <row r="290" spans="11:11" x14ac:dyDescent="0.3">
      <c r="K290" s="187"/>
    </row>
    <row r="291" spans="11:11" x14ac:dyDescent="0.3">
      <c r="K291" s="187"/>
    </row>
    <row r="292" spans="11:11" x14ac:dyDescent="0.3">
      <c r="K292" s="187"/>
    </row>
    <row r="293" spans="11:11" x14ac:dyDescent="0.3">
      <c r="K293" s="187"/>
    </row>
    <row r="294" spans="11:11" x14ac:dyDescent="0.3">
      <c r="K294" s="187"/>
    </row>
    <row r="295" spans="11:11" x14ac:dyDescent="0.3">
      <c r="K295" s="187"/>
    </row>
    <row r="296" spans="11:11" x14ac:dyDescent="0.3">
      <c r="K296" s="187"/>
    </row>
    <row r="297" spans="11:11" x14ac:dyDescent="0.3">
      <c r="K297" s="187"/>
    </row>
    <row r="298" spans="11:11" x14ac:dyDescent="0.3">
      <c r="K298" s="187"/>
    </row>
    <row r="299" spans="11:11" x14ac:dyDescent="0.3">
      <c r="K299" s="187"/>
    </row>
    <row r="300" spans="11:11" x14ac:dyDescent="0.3">
      <c r="K300" s="187"/>
    </row>
    <row r="301" spans="11:11" x14ac:dyDescent="0.3">
      <c r="K301" s="187"/>
    </row>
    <row r="302" spans="11:11" x14ac:dyDescent="0.3">
      <c r="K302" s="187"/>
    </row>
    <row r="303" spans="11:11" x14ac:dyDescent="0.3">
      <c r="K303" s="187"/>
    </row>
    <row r="304" spans="11:11" x14ac:dyDescent="0.3">
      <c r="K304" s="187"/>
    </row>
    <row r="305" spans="11:11" x14ac:dyDescent="0.3">
      <c r="K305" s="187"/>
    </row>
    <row r="306" spans="11:11" x14ac:dyDescent="0.3">
      <c r="K306" s="187"/>
    </row>
    <row r="307" spans="11:11" x14ac:dyDescent="0.3">
      <c r="K307" s="187"/>
    </row>
    <row r="308" spans="11:11" x14ac:dyDescent="0.3">
      <c r="K308" s="187"/>
    </row>
    <row r="309" spans="11:11" x14ac:dyDescent="0.3">
      <c r="K309" s="187"/>
    </row>
    <row r="310" spans="11:11" x14ac:dyDescent="0.3">
      <c r="K310" s="187"/>
    </row>
    <row r="311" spans="11:11" x14ac:dyDescent="0.3">
      <c r="K311" s="187"/>
    </row>
    <row r="312" spans="11:11" x14ac:dyDescent="0.3">
      <c r="K312" s="187"/>
    </row>
    <row r="313" spans="11:11" x14ac:dyDescent="0.3">
      <c r="K313" s="187"/>
    </row>
    <row r="314" spans="11:11" x14ac:dyDescent="0.3">
      <c r="K314" s="187"/>
    </row>
    <row r="315" spans="11:11" x14ac:dyDescent="0.3">
      <c r="K315" s="187"/>
    </row>
    <row r="316" spans="11:11" x14ac:dyDescent="0.3">
      <c r="K316" s="187"/>
    </row>
    <row r="317" spans="11:11" x14ac:dyDescent="0.3">
      <c r="K317" s="187"/>
    </row>
    <row r="318" spans="11:11" x14ac:dyDescent="0.3">
      <c r="K318" s="187"/>
    </row>
    <row r="319" spans="11:11" x14ac:dyDescent="0.3">
      <c r="K319" s="187"/>
    </row>
    <row r="320" spans="11:11" x14ac:dyDescent="0.3">
      <c r="K320" s="187"/>
    </row>
    <row r="321" spans="11:11" x14ac:dyDescent="0.3">
      <c r="K321" s="187"/>
    </row>
    <row r="322" spans="11:11" x14ac:dyDescent="0.3">
      <c r="K322" s="187"/>
    </row>
    <row r="323" spans="11:11" x14ac:dyDescent="0.3">
      <c r="K323" s="187"/>
    </row>
    <row r="324" spans="11:11" x14ac:dyDescent="0.3">
      <c r="K324" s="187"/>
    </row>
    <row r="325" spans="11:11" x14ac:dyDescent="0.3">
      <c r="K325" s="187"/>
    </row>
    <row r="326" spans="11:11" x14ac:dyDescent="0.3">
      <c r="K326" s="187"/>
    </row>
    <row r="327" spans="11:11" x14ac:dyDescent="0.3">
      <c r="K327" s="187"/>
    </row>
    <row r="328" spans="11:11" x14ac:dyDescent="0.3">
      <c r="K328" s="187"/>
    </row>
    <row r="329" spans="11:11" x14ac:dyDescent="0.3">
      <c r="K329" s="187"/>
    </row>
    <row r="330" spans="11:11" x14ac:dyDescent="0.3">
      <c r="K330" s="187"/>
    </row>
    <row r="331" spans="11:11" x14ac:dyDescent="0.3">
      <c r="K331" s="187"/>
    </row>
    <row r="332" spans="11:11" x14ac:dyDescent="0.3">
      <c r="K332" s="187"/>
    </row>
    <row r="333" spans="11:11" x14ac:dyDescent="0.3">
      <c r="K333" s="187"/>
    </row>
  </sheetData>
  <mergeCells count="84">
    <mergeCell ref="E228:F228"/>
    <mergeCell ref="H228:J228"/>
    <mergeCell ref="B229:C229"/>
    <mergeCell ref="E229:F229"/>
    <mergeCell ref="H229:J229"/>
    <mergeCell ref="I7:K7"/>
    <mergeCell ref="J10:K10"/>
    <mergeCell ref="J11:K11"/>
    <mergeCell ref="J12:K12"/>
    <mergeCell ref="I13:K13"/>
    <mergeCell ref="I1:J1"/>
    <mergeCell ref="I3:K3"/>
    <mergeCell ref="I4:K4"/>
    <mergeCell ref="I5:K5"/>
    <mergeCell ref="I6:K6"/>
    <mergeCell ref="J16:K16"/>
    <mergeCell ref="J17:K17"/>
    <mergeCell ref="J18:K18"/>
    <mergeCell ref="C14:F14"/>
    <mergeCell ref="I14:K14"/>
    <mergeCell ref="J15:K15"/>
    <mergeCell ref="C15:H15"/>
    <mergeCell ref="C16:H16"/>
    <mergeCell ref="C17:H17"/>
    <mergeCell ref="C18:H18"/>
    <mergeCell ref="J22:K22"/>
    <mergeCell ref="J23:K23"/>
    <mergeCell ref="C22:I22"/>
    <mergeCell ref="C23:H23"/>
    <mergeCell ref="J19:K19"/>
    <mergeCell ref="J20:K20"/>
    <mergeCell ref="J21:K21"/>
    <mergeCell ref="C20:H20"/>
    <mergeCell ref="C21:I21"/>
    <mergeCell ref="C19:H19"/>
    <mergeCell ref="J24:K24"/>
    <mergeCell ref="J25:K25"/>
    <mergeCell ref="J26:K26"/>
    <mergeCell ref="C26:H26"/>
    <mergeCell ref="C25:H25"/>
    <mergeCell ref="C24:H24"/>
    <mergeCell ref="B28:J28"/>
    <mergeCell ref="B30:B31"/>
    <mergeCell ref="C30:C31"/>
    <mergeCell ref="E30:E31"/>
    <mergeCell ref="F30:F31"/>
    <mergeCell ref="G30:J30"/>
    <mergeCell ref="J29:K29"/>
    <mergeCell ref="K30:K31"/>
    <mergeCell ref="D30:D31"/>
    <mergeCell ref="E231:F231"/>
    <mergeCell ref="H231:J231"/>
    <mergeCell ref="B169:K169"/>
    <mergeCell ref="E230:F230"/>
    <mergeCell ref="H230:J230"/>
    <mergeCell ref="B187:K187"/>
    <mergeCell ref="B180:K180"/>
    <mergeCell ref="B230:C230"/>
    <mergeCell ref="B231:C231"/>
    <mergeCell ref="B226:C226"/>
    <mergeCell ref="E226:F226"/>
    <mergeCell ref="H226:J226"/>
    <mergeCell ref="B227:C227"/>
    <mergeCell ref="E227:F227"/>
    <mergeCell ref="H227:J227"/>
    <mergeCell ref="B228:C228"/>
    <mergeCell ref="B34:K34"/>
    <mergeCell ref="B63:K63"/>
    <mergeCell ref="B136:K136"/>
    <mergeCell ref="B149:K149"/>
    <mergeCell ref="B33:K33"/>
    <mergeCell ref="B232:C232"/>
    <mergeCell ref="E232:F232"/>
    <mergeCell ref="H232:J232"/>
    <mergeCell ref="B233:C233"/>
    <mergeCell ref="E233:F233"/>
    <mergeCell ref="H233:J233"/>
    <mergeCell ref="G150:J150"/>
    <mergeCell ref="K150:K151"/>
    <mergeCell ref="B150:B151"/>
    <mergeCell ref="C150:C151"/>
    <mergeCell ref="D150:D151"/>
    <mergeCell ref="E150:E151"/>
    <mergeCell ref="F150:F151"/>
  </mergeCells>
  <pageMargins left="0.7" right="0.7" top="0.75" bottom="0.75" header="0.3" footer="0.3"/>
  <pageSetup paperSize="9" scale="51" orientation="portrait" r:id="rId1"/>
  <rowBreaks count="3" manualBreakCount="3">
    <brk id="64" max="10" man="1"/>
    <brk id="135" max="16383" man="1"/>
    <brk id="19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view="pageBreakPreview" topLeftCell="A2" zoomScale="90" zoomScaleNormal="100" zoomScaleSheetLayoutView="90" workbookViewId="0">
      <selection activeCell="Q1" sqref="A1:AB16"/>
    </sheetView>
  </sheetViews>
  <sheetFormatPr defaultRowHeight="14.4" x14ac:dyDescent="0.3"/>
  <cols>
    <col min="1" max="1" width="4.33203125" customWidth="1"/>
    <col min="2" max="2" width="14.33203125" customWidth="1"/>
    <col min="3" max="3" width="5.5546875" customWidth="1"/>
    <col min="4" max="4" width="4.5546875" customWidth="1"/>
    <col min="5" max="5" width="4.109375" customWidth="1"/>
    <col min="6" max="6" width="5.44140625" customWidth="1"/>
    <col min="7" max="7" width="4.6640625" customWidth="1"/>
    <col min="8" max="8" width="5.6640625" customWidth="1"/>
    <col min="9" max="13" width="10.109375" customWidth="1"/>
    <col min="14" max="14" width="7.33203125" customWidth="1"/>
    <col min="15" max="18" width="6.109375" customWidth="1"/>
    <col min="19" max="19" width="5.88671875" customWidth="1"/>
    <col min="20" max="20" width="4.33203125" customWidth="1"/>
    <col min="21" max="21" width="4.88671875" customWidth="1"/>
    <col min="22" max="22" width="5.109375" customWidth="1"/>
    <col min="23" max="23" width="4.88671875" customWidth="1"/>
    <col min="24" max="24" width="4.44140625" customWidth="1"/>
    <col min="25" max="26" width="4.6640625" customWidth="1"/>
    <col min="27" max="27" width="5" customWidth="1"/>
    <col min="28" max="28" width="5.5546875" customWidth="1"/>
  </cols>
  <sheetData>
    <row r="1" spans="1:28" x14ac:dyDescent="0.3">
      <c r="Q1" s="300" t="s">
        <v>268</v>
      </c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</row>
    <row r="2" spans="1:28" x14ac:dyDescent="0.3">
      <c r="U2" s="305" t="s">
        <v>269</v>
      </c>
      <c r="V2" s="305"/>
      <c r="W2" s="305"/>
      <c r="X2" s="305"/>
      <c r="Y2" s="305"/>
      <c r="Z2" s="305"/>
      <c r="AA2" s="305"/>
      <c r="AB2" s="305"/>
    </row>
    <row r="3" spans="1:28" x14ac:dyDescent="0.3">
      <c r="A3" s="302" t="s">
        <v>270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</row>
    <row r="4" spans="1:28" x14ac:dyDescent="0.3">
      <c r="A4" s="304" t="s">
        <v>271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</row>
    <row r="5" spans="1:28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303" t="s">
        <v>272</v>
      </c>
      <c r="Z5" s="303"/>
      <c r="AA5" s="303"/>
      <c r="AB5" s="303"/>
    </row>
    <row r="6" spans="1:28" ht="45" customHeight="1" x14ac:dyDescent="0.3">
      <c r="A6" s="301" t="s">
        <v>273</v>
      </c>
      <c r="B6" s="301" t="s">
        <v>274</v>
      </c>
      <c r="C6" s="306" t="s">
        <v>275</v>
      </c>
      <c r="D6" s="301" t="s">
        <v>276</v>
      </c>
      <c r="E6" s="301"/>
      <c r="F6" s="301"/>
      <c r="G6" s="301"/>
      <c r="H6" s="301"/>
      <c r="I6" s="301" t="s">
        <v>277</v>
      </c>
      <c r="J6" s="301"/>
      <c r="K6" s="301"/>
      <c r="L6" s="301"/>
      <c r="M6" s="301"/>
      <c r="N6" s="301" t="s">
        <v>278</v>
      </c>
      <c r="O6" s="301"/>
      <c r="P6" s="301"/>
      <c r="Q6" s="301"/>
      <c r="R6" s="301"/>
      <c r="S6" s="301" t="s">
        <v>279</v>
      </c>
      <c r="T6" s="301"/>
      <c r="U6" s="301"/>
      <c r="V6" s="301"/>
      <c r="W6" s="301"/>
      <c r="X6" s="301" t="s">
        <v>280</v>
      </c>
      <c r="Y6" s="301"/>
      <c r="Z6" s="301"/>
      <c r="AA6" s="301"/>
      <c r="AB6" s="301"/>
    </row>
    <row r="7" spans="1:28" ht="30" customHeight="1" x14ac:dyDescent="0.3">
      <c r="A7" s="301"/>
      <c r="B7" s="301"/>
      <c r="C7" s="307"/>
      <c r="D7" s="301" t="s">
        <v>281</v>
      </c>
      <c r="E7" s="301" t="s">
        <v>282</v>
      </c>
      <c r="F7" s="301"/>
      <c r="G7" s="301"/>
      <c r="H7" s="301"/>
      <c r="I7" s="301" t="s">
        <v>281</v>
      </c>
      <c r="J7" s="301" t="s">
        <v>282</v>
      </c>
      <c r="K7" s="301"/>
      <c r="L7" s="301"/>
      <c r="M7" s="301"/>
      <c r="N7" s="301" t="s">
        <v>281</v>
      </c>
      <c r="O7" s="301" t="s">
        <v>282</v>
      </c>
      <c r="P7" s="301"/>
      <c r="Q7" s="301"/>
      <c r="R7" s="301"/>
      <c r="S7" s="301" t="s">
        <v>281</v>
      </c>
      <c r="T7" s="301" t="s">
        <v>282</v>
      </c>
      <c r="U7" s="301"/>
      <c r="V7" s="301"/>
      <c r="W7" s="301"/>
      <c r="X7" s="301" t="s">
        <v>281</v>
      </c>
      <c r="Y7" s="301" t="s">
        <v>282</v>
      </c>
      <c r="Z7" s="301"/>
      <c r="AA7" s="301"/>
      <c r="AB7" s="301"/>
    </row>
    <row r="8" spans="1:28" x14ac:dyDescent="0.3">
      <c r="A8" s="301"/>
      <c r="B8" s="301"/>
      <c r="C8" s="308"/>
      <c r="D8" s="301"/>
      <c r="E8" s="252" t="s">
        <v>283</v>
      </c>
      <c r="F8" s="252" t="s">
        <v>284</v>
      </c>
      <c r="G8" s="252" t="s">
        <v>285</v>
      </c>
      <c r="H8" s="252" t="s">
        <v>286</v>
      </c>
      <c r="I8" s="301"/>
      <c r="J8" s="252" t="s">
        <v>283</v>
      </c>
      <c r="K8" s="252" t="s">
        <v>284</v>
      </c>
      <c r="L8" s="252" t="s">
        <v>285</v>
      </c>
      <c r="M8" s="252" t="s">
        <v>286</v>
      </c>
      <c r="N8" s="301"/>
      <c r="O8" s="252" t="s">
        <v>283</v>
      </c>
      <c r="P8" s="252" t="s">
        <v>284</v>
      </c>
      <c r="Q8" s="252" t="s">
        <v>285</v>
      </c>
      <c r="R8" s="252" t="s">
        <v>286</v>
      </c>
      <c r="S8" s="301"/>
      <c r="T8" s="252" t="s">
        <v>283</v>
      </c>
      <c r="U8" s="252" t="s">
        <v>284</v>
      </c>
      <c r="V8" s="252" t="s">
        <v>285</v>
      </c>
      <c r="W8" s="252" t="s">
        <v>286</v>
      </c>
      <c r="X8" s="301"/>
      <c r="Y8" s="252" t="s">
        <v>283</v>
      </c>
      <c r="Z8" s="252" t="s">
        <v>284</v>
      </c>
      <c r="AA8" s="252" t="s">
        <v>285</v>
      </c>
      <c r="AB8" s="252" t="s">
        <v>286</v>
      </c>
    </row>
    <row r="9" spans="1:28" x14ac:dyDescent="0.3">
      <c r="A9" s="252">
        <v>1</v>
      </c>
      <c r="B9" s="252">
        <v>2</v>
      </c>
      <c r="C9" s="252">
        <v>3</v>
      </c>
      <c r="D9" s="252">
        <v>4</v>
      </c>
      <c r="E9" s="252">
        <v>5</v>
      </c>
      <c r="F9" s="252">
        <v>6</v>
      </c>
      <c r="G9" s="252">
        <v>7</v>
      </c>
      <c r="H9" s="252">
        <v>8</v>
      </c>
      <c r="I9" s="252">
        <v>9</v>
      </c>
      <c r="J9" s="252">
        <v>10</v>
      </c>
      <c r="K9" s="252">
        <v>11</v>
      </c>
      <c r="L9" s="252">
        <v>12</v>
      </c>
      <c r="M9" s="252">
        <v>13</v>
      </c>
      <c r="N9" s="252">
        <v>14</v>
      </c>
      <c r="O9" s="252">
        <v>15</v>
      </c>
      <c r="P9" s="252">
        <v>16</v>
      </c>
      <c r="Q9" s="252">
        <v>17</v>
      </c>
      <c r="R9" s="252">
        <v>18</v>
      </c>
      <c r="S9" s="252">
        <v>19</v>
      </c>
      <c r="T9" s="252">
        <v>20</v>
      </c>
      <c r="U9" s="252">
        <v>21</v>
      </c>
      <c r="V9" s="252">
        <v>22</v>
      </c>
      <c r="W9" s="252">
        <v>23</v>
      </c>
      <c r="X9" s="252">
        <v>24</v>
      </c>
      <c r="Y9" s="252">
        <v>25</v>
      </c>
      <c r="Z9" s="252">
        <v>26</v>
      </c>
      <c r="AA9" s="252">
        <v>27</v>
      </c>
      <c r="AB9" s="252">
        <v>28</v>
      </c>
    </row>
    <row r="10" spans="1:28" ht="24" x14ac:dyDescent="0.3">
      <c r="A10" s="252">
        <v>1</v>
      </c>
      <c r="B10" s="41" t="s">
        <v>201</v>
      </c>
      <c r="C10" s="252">
        <v>3110</v>
      </c>
      <c r="D10" s="252">
        <v>0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  <c r="J10" s="252">
        <v>0</v>
      </c>
      <c r="K10" s="252">
        <v>0</v>
      </c>
      <c r="L10" s="252">
        <v>0</v>
      </c>
      <c r="M10" s="252">
        <v>0</v>
      </c>
      <c r="N10" s="252">
        <f>O10+P10+Q10+R10</f>
        <v>0</v>
      </c>
      <c r="O10" s="252">
        <v>0</v>
      </c>
      <c r="P10" s="252">
        <v>0</v>
      </c>
      <c r="Q10" s="252">
        <v>0</v>
      </c>
      <c r="R10" s="252">
        <v>0</v>
      </c>
      <c r="S10" s="252">
        <v>0</v>
      </c>
      <c r="T10" s="252">
        <v>0</v>
      </c>
      <c r="U10" s="252">
        <v>0</v>
      </c>
      <c r="V10" s="252">
        <v>0</v>
      </c>
      <c r="W10" s="252">
        <v>0</v>
      </c>
      <c r="X10" s="252">
        <v>0</v>
      </c>
      <c r="Y10" s="252">
        <v>0</v>
      </c>
      <c r="Z10" s="252">
        <v>0</v>
      </c>
      <c r="AA10" s="252">
        <v>0</v>
      </c>
      <c r="AB10" s="252">
        <v>0</v>
      </c>
    </row>
    <row r="11" spans="1:28" ht="51.75" customHeight="1" x14ac:dyDescent="0.3">
      <c r="A11" s="252">
        <v>2</v>
      </c>
      <c r="B11" s="41" t="s">
        <v>287</v>
      </c>
      <c r="C11" s="252">
        <v>3120</v>
      </c>
      <c r="D11" s="252">
        <v>0</v>
      </c>
      <c r="E11" s="252">
        <v>0</v>
      </c>
      <c r="F11" s="252">
        <v>0</v>
      </c>
      <c r="G11" s="252">
        <v>0</v>
      </c>
      <c r="H11" s="252">
        <v>0</v>
      </c>
      <c r="I11" s="146">
        <v>2500</v>
      </c>
      <c r="J11" s="146">
        <v>1000</v>
      </c>
      <c r="K11" s="146">
        <v>1000</v>
      </c>
      <c r="L11" s="146">
        <v>500</v>
      </c>
      <c r="M11" s="252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</row>
    <row r="12" spans="1:28" ht="72" customHeight="1" x14ac:dyDescent="0.3">
      <c r="A12" s="252">
        <v>3</v>
      </c>
      <c r="B12" s="41" t="s">
        <v>203</v>
      </c>
      <c r="C12" s="252">
        <v>3130</v>
      </c>
      <c r="D12" s="252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252">
        <v>0</v>
      </c>
      <c r="T12" s="252">
        <v>0</v>
      </c>
      <c r="U12" s="252">
        <v>0</v>
      </c>
      <c r="V12" s="252">
        <v>0</v>
      </c>
      <c r="W12" s="252">
        <v>0</v>
      </c>
      <c r="X12" s="252">
        <v>0</v>
      </c>
      <c r="Y12" s="252">
        <v>0</v>
      </c>
      <c r="Z12" s="252">
        <v>0</v>
      </c>
      <c r="AA12" s="252">
        <v>0</v>
      </c>
      <c r="AB12" s="252">
        <v>0</v>
      </c>
    </row>
    <row r="13" spans="1:28" ht="77.25" customHeight="1" x14ac:dyDescent="0.3">
      <c r="A13" s="252">
        <v>4</v>
      </c>
      <c r="B13" s="41" t="s">
        <v>288</v>
      </c>
      <c r="C13" s="252">
        <v>3140</v>
      </c>
      <c r="D13" s="252">
        <v>0</v>
      </c>
      <c r="E13" s="252">
        <v>0</v>
      </c>
      <c r="F13" s="252">
        <v>0</v>
      </c>
      <c r="G13" s="252">
        <v>0</v>
      </c>
      <c r="H13" s="252">
        <v>0</v>
      </c>
      <c r="I13" s="252">
        <v>0</v>
      </c>
      <c r="J13" s="252">
        <v>0</v>
      </c>
      <c r="K13" s="252">
        <v>0</v>
      </c>
      <c r="L13" s="252">
        <v>0</v>
      </c>
      <c r="M13" s="252">
        <v>0</v>
      </c>
      <c r="N13" s="146">
        <f t="shared" ref="N13" si="0">O13+P13+Q13+R13</f>
        <v>0</v>
      </c>
      <c r="O13" s="146">
        <v>0</v>
      </c>
      <c r="P13" s="146">
        <v>0</v>
      </c>
      <c r="Q13" s="146">
        <v>0</v>
      </c>
      <c r="R13" s="146">
        <v>0</v>
      </c>
      <c r="S13" s="252">
        <v>0</v>
      </c>
      <c r="T13" s="252">
        <v>0</v>
      </c>
      <c r="U13" s="252">
        <v>0</v>
      </c>
      <c r="V13" s="252">
        <v>0</v>
      </c>
      <c r="W13" s="252">
        <v>0</v>
      </c>
      <c r="X13" s="252">
        <v>0</v>
      </c>
      <c r="Y13" s="252">
        <v>0</v>
      </c>
      <c r="Z13" s="252">
        <v>0</v>
      </c>
      <c r="AA13" s="252">
        <v>0</v>
      </c>
      <c r="AB13" s="252">
        <v>0</v>
      </c>
    </row>
    <row r="14" spans="1:28" ht="80.25" customHeight="1" x14ac:dyDescent="0.3">
      <c r="A14" s="252">
        <v>5</v>
      </c>
      <c r="B14" s="41" t="s">
        <v>289</v>
      </c>
      <c r="C14" s="252">
        <v>3150</v>
      </c>
      <c r="D14" s="252">
        <v>0</v>
      </c>
      <c r="E14" s="252">
        <v>0</v>
      </c>
      <c r="F14" s="252">
        <v>0</v>
      </c>
      <c r="G14" s="252">
        <v>0</v>
      </c>
      <c r="H14" s="252">
        <v>0</v>
      </c>
      <c r="I14" s="252">
        <v>0</v>
      </c>
      <c r="J14" s="252">
        <v>0</v>
      </c>
      <c r="K14" s="252">
        <v>0</v>
      </c>
      <c r="L14" s="252">
        <v>0</v>
      </c>
      <c r="M14" s="252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252">
        <v>0</v>
      </c>
      <c r="T14" s="252">
        <v>0</v>
      </c>
      <c r="U14" s="252">
        <v>0</v>
      </c>
      <c r="V14" s="252">
        <v>0</v>
      </c>
      <c r="W14" s="252">
        <v>0</v>
      </c>
      <c r="X14" s="252">
        <v>0</v>
      </c>
      <c r="Y14" s="252">
        <v>0</v>
      </c>
      <c r="Z14" s="252">
        <v>0</v>
      </c>
      <c r="AA14" s="252">
        <v>0</v>
      </c>
      <c r="AB14" s="252">
        <v>0</v>
      </c>
    </row>
    <row r="15" spans="1:28" ht="24" x14ac:dyDescent="0.3">
      <c r="A15" s="252">
        <v>6</v>
      </c>
      <c r="B15" s="41" t="s">
        <v>206</v>
      </c>
      <c r="C15" s="252">
        <v>3160</v>
      </c>
      <c r="D15" s="252">
        <v>0</v>
      </c>
      <c r="E15" s="252">
        <v>0</v>
      </c>
      <c r="F15" s="252">
        <v>0</v>
      </c>
      <c r="G15" s="252">
        <v>0</v>
      </c>
      <c r="H15" s="252">
        <v>0</v>
      </c>
      <c r="I15" s="252">
        <v>0</v>
      </c>
      <c r="J15" s="252">
        <v>0</v>
      </c>
      <c r="K15" s="252">
        <v>0</v>
      </c>
      <c r="L15" s="252">
        <v>0</v>
      </c>
      <c r="M15" s="252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252">
        <v>0</v>
      </c>
      <c r="T15" s="252">
        <v>0</v>
      </c>
      <c r="U15" s="252">
        <v>0</v>
      </c>
      <c r="V15" s="252">
        <v>0</v>
      </c>
      <c r="W15" s="252">
        <v>0</v>
      </c>
      <c r="X15" s="252">
        <v>0</v>
      </c>
      <c r="Y15" s="252">
        <v>0</v>
      </c>
      <c r="Z15" s="252">
        <v>0</v>
      </c>
      <c r="AA15" s="252">
        <v>0</v>
      </c>
      <c r="AB15" s="252">
        <v>0</v>
      </c>
    </row>
    <row r="16" spans="1:28" x14ac:dyDescent="0.3">
      <c r="A16" s="252"/>
      <c r="B16" s="42" t="s">
        <v>280</v>
      </c>
      <c r="C16" s="252"/>
      <c r="D16" s="252">
        <f t="shared" ref="D16:M16" si="1">SUM(D10:D15)</f>
        <v>0</v>
      </c>
      <c r="E16" s="252">
        <f t="shared" si="1"/>
        <v>0</v>
      </c>
      <c r="F16" s="252">
        <f t="shared" si="1"/>
        <v>0</v>
      </c>
      <c r="G16" s="252">
        <f t="shared" si="1"/>
        <v>0</v>
      </c>
      <c r="H16" s="252">
        <f t="shared" si="1"/>
        <v>0</v>
      </c>
      <c r="I16" s="252">
        <f t="shared" si="1"/>
        <v>2500</v>
      </c>
      <c r="J16" s="252">
        <f t="shared" si="1"/>
        <v>1000</v>
      </c>
      <c r="K16" s="252">
        <f t="shared" si="1"/>
        <v>1000</v>
      </c>
      <c r="L16" s="252">
        <f t="shared" si="1"/>
        <v>500</v>
      </c>
      <c r="M16" s="252">
        <f t="shared" si="1"/>
        <v>0</v>
      </c>
      <c r="N16" s="146">
        <f>SUM(N10:N15)</f>
        <v>0</v>
      </c>
      <c r="O16" s="146">
        <f t="shared" ref="O16:AB16" si="2">SUM(O10:O15)</f>
        <v>0</v>
      </c>
      <c r="P16" s="146">
        <f t="shared" si="2"/>
        <v>0</v>
      </c>
      <c r="Q16" s="146">
        <f t="shared" si="2"/>
        <v>0</v>
      </c>
      <c r="R16" s="146">
        <f t="shared" si="2"/>
        <v>0</v>
      </c>
      <c r="S16" s="252">
        <f t="shared" si="2"/>
        <v>0</v>
      </c>
      <c r="T16" s="252">
        <f t="shared" si="2"/>
        <v>0</v>
      </c>
      <c r="U16" s="252">
        <f t="shared" si="2"/>
        <v>0</v>
      </c>
      <c r="V16" s="252">
        <f t="shared" si="2"/>
        <v>0</v>
      </c>
      <c r="W16" s="252">
        <f t="shared" si="2"/>
        <v>0</v>
      </c>
      <c r="X16" s="252">
        <f t="shared" si="2"/>
        <v>0</v>
      </c>
      <c r="Y16" s="252">
        <f t="shared" si="2"/>
        <v>0</v>
      </c>
      <c r="Z16" s="252">
        <f t="shared" si="2"/>
        <v>0</v>
      </c>
      <c r="AA16" s="252">
        <f t="shared" si="2"/>
        <v>0</v>
      </c>
      <c r="AB16" s="252">
        <f t="shared" si="2"/>
        <v>0</v>
      </c>
    </row>
    <row r="17" spans="1:28" x14ac:dyDescent="0.3">
      <c r="A17" s="252"/>
      <c r="B17" s="42" t="s">
        <v>290</v>
      </c>
      <c r="C17" s="4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25.5" customHeight="1" x14ac:dyDescent="0.3">
      <c r="A19" s="298" t="s">
        <v>291</v>
      </c>
      <c r="B19" s="298"/>
      <c r="C19" s="298"/>
      <c r="D19" s="298"/>
      <c r="E19" s="298"/>
      <c r="F19" s="298"/>
      <c r="G19" s="298"/>
      <c r="J19" s="3"/>
      <c r="K19" s="299" t="s">
        <v>257</v>
      </c>
      <c r="L19" s="299"/>
      <c r="M19" s="299"/>
      <c r="N19" s="299"/>
      <c r="O19" s="299"/>
      <c r="P19" s="142"/>
      <c r="Q19" s="297" t="s">
        <v>292</v>
      </c>
      <c r="R19" s="297"/>
      <c r="S19" s="297"/>
      <c r="T19" s="297"/>
      <c r="U19" s="297"/>
    </row>
    <row r="20" spans="1:28" x14ac:dyDescent="0.3">
      <c r="A20" s="295" t="s">
        <v>259</v>
      </c>
      <c r="B20" s="295"/>
      <c r="C20" s="295"/>
      <c r="D20" s="295"/>
      <c r="E20" s="295"/>
      <c r="F20" s="295"/>
      <c r="G20" s="295"/>
      <c r="J20" s="3"/>
      <c r="K20" s="295" t="s">
        <v>260</v>
      </c>
      <c r="L20" s="295"/>
      <c r="M20" s="295"/>
      <c r="N20" s="295"/>
      <c r="O20" s="295"/>
      <c r="P20" s="258"/>
      <c r="Q20" s="296" t="s">
        <v>261</v>
      </c>
      <c r="R20" s="296"/>
      <c r="S20" s="296"/>
      <c r="T20" s="296"/>
      <c r="U20" s="296"/>
    </row>
    <row r="21" spans="1:28" ht="25.5" customHeight="1" x14ac:dyDescent="0.3">
      <c r="A21" s="298" t="s">
        <v>262</v>
      </c>
      <c r="B21" s="298"/>
      <c r="C21" s="298"/>
      <c r="D21" s="298"/>
      <c r="E21" s="298"/>
      <c r="F21" s="298"/>
      <c r="G21" s="298"/>
      <c r="J21" s="3"/>
      <c r="K21" s="299" t="s">
        <v>257</v>
      </c>
      <c r="L21" s="299"/>
      <c r="M21" s="299"/>
      <c r="N21" s="299"/>
      <c r="O21" s="299"/>
      <c r="P21" s="142"/>
      <c r="Q21" s="297" t="s">
        <v>263</v>
      </c>
      <c r="R21" s="297"/>
      <c r="S21" s="297"/>
      <c r="T21" s="297"/>
      <c r="U21" s="297"/>
    </row>
    <row r="22" spans="1:28" x14ac:dyDescent="0.3">
      <c r="A22" s="295" t="s">
        <v>259</v>
      </c>
      <c r="B22" s="295"/>
      <c r="C22" s="295"/>
      <c r="D22" s="295"/>
      <c r="E22" s="295"/>
      <c r="F22" s="295"/>
      <c r="G22" s="295"/>
      <c r="J22" s="3"/>
      <c r="K22" s="295" t="s">
        <v>260</v>
      </c>
      <c r="L22" s="295"/>
      <c r="M22" s="295"/>
      <c r="N22" s="295"/>
      <c r="O22" s="295"/>
      <c r="P22" s="258"/>
      <c r="Q22" s="296" t="s">
        <v>261</v>
      </c>
      <c r="R22" s="296"/>
      <c r="S22" s="296"/>
      <c r="T22" s="296"/>
      <c r="U22" s="296"/>
    </row>
    <row r="23" spans="1:28" ht="15" customHeight="1" x14ac:dyDescent="0.3">
      <c r="A23" s="2"/>
      <c r="B23" s="140"/>
      <c r="C23" s="12"/>
      <c r="J23" s="3"/>
      <c r="N23" s="12"/>
      <c r="O23" s="12"/>
      <c r="P23" s="12"/>
      <c r="Q23" s="12"/>
      <c r="R23" s="12"/>
      <c r="S23" s="12"/>
    </row>
    <row r="24" spans="1:28" ht="25.5" customHeight="1" x14ac:dyDescent="0.3">
      <c r="A24" s="298" t="s">
        <v>264</v>
      </c>
      <c r="B24" s="298"/>
      <c r="C24" s="298"/>
      <c r="D24" s="298"/>
      <c r="E24" s="298"/>
      <c r="F24" s="298"/>
      <c r="G24" s="298"/>
      <c r="J24" s="3"/>
      <c r="K24" s="299" t="s">
        <v>257</v>
      </c>
      <c r="L24" s="299"/>
      <c r="M24" s="299"/>
      <c r="N24" s="299"/>
      <c r="O24" s="299"/>
      <c r="P24" s="142"/>
      <c r="Q24" s="297" t="s">
        <v>265</v>
      </c>
      <c r="R24" s="297"/>
      <c r="S24" s="297"/>
      <c r="T24" s="297"/>
      <c r="U24" s="297"/>
    </row>
    <row r="25" spans="1:28" ht="15" customHeight="1" x14ac:dyDescent="0.3">
      <c r="A25" s="295" t="s">
        <v>259</v>
      </c>
      <c r="B25" s="295"/>
      <c r="C25" s="295"/>
      <c r="D25" s="295"/>
      <c r="E25" s="295"/>
      <c r="F25" s="295"/>
      <c r="G25" s="295"/>
      <c r="J25" s="3"/>
      <c r="K25" s="295" t="s">
        <v>260</v>
      </c>
      <c r="L25" s="295"/>
      <c r="M25" s="295"/>
      <c r="N25" s="295"/>
      <c r="O25" s="295"/>
      <c r="P25" s="258"/>
      <c r="Q25" s="296" t="s">
        <v>261</v>
      </c>
      <c r="R25" s="296"/>
      <c r="S25" s="296"/>
      <c r="T25" s="296"/>
      <c r="U25" s="296"/>
    </row>
    <row r="26" spans="1:28" ht="25.5" customHeight="1" x14ac:dyDescent="0.3">
      <c r="A26" s="298" t="s">
        <v>266</v>
      </c>
      <c r="B26" s="298"/>
      <c r="C26" s="298"/>
      <c r="D26" s="298"/>
      <c r="E26" s="298"/>
      <c r="F26" s="298"/>
      <c r="G26" s="298"/>
      <c r="J26" s="3"/>
      <c r="K26" s="299" t="s">
        <v>257</v>
      </c>
      <c r="L26" s="299"/>
      <c r="M26" s="299"/>
      <c r="N26" s="299"/>
      <c r="O26" s="299"/>
      <c r="P26" s="142"/>
      <c r="Q26" s="297" t="s">
        <v>267</v>
      </c>
      <c r="R26" s="297"/>
      <c r="S26" s="297"/>
      <c r="T26" s="297"/>
      <c r="U26" s="297"/>
    </row>
    <row r="27" spans="1:28" ht="15" customHeight="1" x14ac:dyDescent="0.3">
      <c r="A27" s="295" t="s">
        <v>259</v>
      </c>
      <c r="B27" s="295"/>
      <c r="C27" s="295"/>
      <c r="D27" s="295"/>
      <c r="E27" s="295"/>
      <c r="F27" s="295"/>
      <c r="G27" s="295"/>
      <c r="J27" s="3"/>
      <c r="K27" s="295" t="s">
        <v>260</v>
      </c>
      <c r="L27" s="295"/>
      <c r="M27" s="295"/>
      <c r="N27" s="295"/>
      <c r="O27" s="295"/>
      <c r="P27" s="258"/>
      <c r="Q27" s="296" t="s">
        <v>261</v>
      </c>
      <c r="R27" s="296"/>
      <c r="S27" s="296"/>
      <c r="T27" s="296"/>
      <c r="U27" s="296"/>
    </row>
    <row r="28" spans="1:28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</sheetData>
  <mergeCells count="47">
    <mergeCell ref="I6:M6"/>
    <mergeCell ref="J7:M7"/>
    <mergeCell ref="I7:I8"/>
    <mergeCell ref="C6:C8"/>
    <mergeCell ref="D6:H6"/>
    <mergeCell ref="D7:D8"/>
    <mergeCell ref="E7:H7"/>
    <mergeCell ref="Q1:AB1"/>
    <mergeCell ref="B6:B8"/>
    <mergeCell ref="S7:S8"/>
    <mergeCell ref="T7:W7"/>
    <mergeCell ref="A3:AB3"/>
    <mergeCell ref="Y5:AB5"/>
    <mergeCell ref="A4:AB4"/>
    <mergeCell ref="U2:AB2"/>
    <mergeCell ref="X6:AB6"/>
    <mergeCell ref="X7:X8"/>
    <mergeCell ref="Y7:AB7"/>
    <mergeCell ref="N6:R6"/>
    <mergeCell ref="N7:N8"/>
    <mergeCell ref="O7:R7"/>
    <mergeCell ref="S6:W6"/>
    <mergeCell ref="A6:A8"/>
    <mergeCell ref="Q24:U24"/>
    <mergeCell ref="Q25:U25"/>
    <mergeCell ref="A21:G21"/>
    <mergeCell ref="A22:G22"/>
    <mergeCell ref="K21:O21"/>
    <mergeCell ref="K22:O22"/>
    <mergeCell ref="Q21:U21"/>
    <mergeCell ref="Q22:U22"/>
    <mergeCell ref="A27:G27"/>
    <mergeCell ref="K27:O27"/>
    <mergeCell ref="Q27:U27"/>
    <mergeCell ref="Q19:U19"/>
    <mergeCell ref="A20:G20"/>
    <mergeCell ref="K20:O20"/>
    <mergeCell ref="Q20:U20"/>
    <mergeCell ref="A26:G26"/>
    <mergeCell ref="K26:O26"/>
    <mergeCell ref="Q26:U26"/>
    <mergeCell ref="A19:G19"/>
    <mergeCell ref="K19:O19"/>
    <mergeCell ref="A24:G24"/>
    <mergeCell ref="A25:G25"/>
    <mergeCell ref="K24:O24"/>
    <mergeCell ref="K25:O25"/>
  </mergeCells>
  <pageMargins left="0" right="0" top="0" bottom="0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view="pageBreakPreview" topLeftCell="A7" zoomScale="60" zoomScaleNormal="100" workbookViewId="0">
      <selection activeCell="M36" sqref="M36:N43"/>
    </sheetView>
  </sheetViews>
  <sheetFormatPr defaultRowHeight="14.4" x14ac:dyDescent="0.3"/>
  <cols>
    <col min="1" max="1" width="5.5546875" customWidth="1"/>
    <col min="2" max="2" width="38.33203125" customWidth="1"/>
    <col min="3" max="3" width="10.88671875" customWidth="1"/>
    <col min="4" max="4" width="9.33203125" customWidth="1"/>
    <col min="5" max="5" width="13.33203125" customWidth="1"/>
    <col min="6" max="6" width="13.109375" customWidth="1"/>
    <col min="7" max="7" width="9.109375" customWidth="1"/>
    <col min="8" max="8" width="12" customWidth="1"/>
    <col min="9" max="10" width="7.88671875" customWidth="1"/>
    <col min="11" max="11" width="8.6640625" customWidth="1"/>
    <col min="12" max="12" width="15.44140625" customWidth="1"/>
    <col min="13" max="13" width="13.88671875" customWidth="1"/>
  </cols>
  <sheetData>
    <row r="1" spans="1:28" x14ac:dyDescent="0.3">
      <c r="J1" s="305" t="s">
        <v>293</v>
      </c>
      <c r="K1" s="305"/>
      <c r="L1" s="305"/>
      <c r="M1" s="305"/>
    </row>
    <row r="2" spans="1:28" x14ac:dyDescent="0.3">
      <c r="J2" s="305" t="s">
        <v>294</v>
      </c>
      <c r="K2" s="305"/>
      <c r="L2" s="305"/>
      <c r="M2" s="305"/>
    </row>
    <row r="3" spans="1:28" x14ac:dyDescent="0.3">
      <c r="A3" s="302" t="s">
        <v>295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28" x14ac:dyDescent="0.3">
      <c r="A4" s="304" t="s">
        <v>296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pans="1:28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03" t="s">
        <v>297</v>
      </c>
      <c r="M5" s="303"/>
    </row>
    <row r="6" spans="1:28" ht="87" customHeight="1" x14ac:dyDescent="0.3">
      <c r="A6" s="310" t="s">
        <v>273</v>
      </c>
      <c r="B6" s="310" t="s">
        <v>298</v>
      </c>
      <c r="C6" s="310" t="s">
        <v>299</v>
      </c>
      <c r="D6" s="310" t="s">
        <v>300</v>
      </c>
      <c r="E6" s="310" t="s">
        <v>301</v>
      </c>
      <c r="F6" s="310" t="s">
        <v>302</v>
      </c>
      <c r="G6" s="310" t="s">
        <v>303</v>
      </c>
      <c r="H6" s="310"/>
      <c r="I6" s="310"/>
      <c r="J6" s="310"/>
      <c r="K6" s="310"/>
      <c r="L6" s="310" t="s">
        <v>304</v>
      </c>
      <c r="M6" s="310" t="s">
        <v>305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7"/>
      <c r="Z6" s="7"/>
      <c r="AA6" s="7"/>
      <c r="AB6" s="7"/>
    </row>
    <row r="7" spans="1:28" x14ac:dyDescent="0.3">
      <c r="A7" s="310"/>
      <c r="B7" s="310"/>
      <c r="C7" s="310"/>
      <c r="D7" s="310"/>
      <c r="E7" s="310"/>
      <c r="F7" s="310"/>
      <c r="G7" s="310" t="s">
        <v>306</v>
      </c>
      <c r="H7" s="310" t="s">
        <v>307</v>
      </c>
      <c r="I7" s="310" t="s">
        <v>308</v>
      </c>
      <c r="J7" s="310"/>
      <c r="K7" s="310"/>
      <c r="L7" s="310"/>
      <c r="M7" s="3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7"/>
      <c r="Z7" s="7"/>
      <c r="AA7" s="7"/>
      <c r="AB7" s="7"/>
    </row>
    <row r="8" spans="1:28" ht="77.25" customHeight="1" x14ac:dyDescent="0.3">
      <c r="A8" s="310"/>
      <c r="B8" s="310"/>
      <c r="C8" s="310"/>
      <c r="D8" s="310"/>
      <c r="E8" s="310"/>
      <c r="F8" s="310"/>
      <c r="G8" s="310"/>
      <c r="H8" s="310"/>
      <c r="I8" s="255" t="s">
        <v>309</v>
      </c>
      <c r="J8" s="255" t="s">
        <v>310</v>
      </c>
      <c r="K8" s="255" t="s">
        <v>311</v>
      </c>
      <c r="L8" s="310"/>
      <c r="M8" s="3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7"/>
      <c r="Z8" s="7"/>
      <c r="AA8" s="7"/>
      <c r="AB8" s="7"/>
    </row>
    <row r="9" spans="1:28" x14ac:dyDescent="0.3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3">
      <c r="A10" s="8" t="s">
        <v>312</v>
      </c>
      <c r="B10" s="8" t="s">
        <v>312</v>
      </c>
      <c r="C10" s="8" t="s">
        <v>312</v>
      </c>
      <c r="D10" s="8" t="s">
        <v>312</v>
      </c>
      <c r="E10" s="8" t="s">
        <v>312</v>
      </c>
      <c r="F10" s="8" t="s">
        <v>312</v>
      </c>
      <c r="G10" s="8" t="s">
        <v>312</v>
      </c>
      <c r="H10" s="8" t="s">
        <v>312</v>
      </c>
      <c r="I10" s="8" t="s">
        <v>312</v>
      </c>
      <c r="J10" s="8" t="s">
        <v>312</v>
      </c>
      <c r="K10" s="8" t="s">
        <v>312</v>
      </c>
      <c r="L10" s="8" t="s">
        <v>312</v>
      </c>
      <c r="M10" s="8" t="s">
        <v>312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3">
      <c r="A11" s="8" t="s">
        <v>312</v>
      </c>
      <c r="B11" s="8" t="s">
        <v>312</v>
      </c>
      <c r="C11" s="8" t="s">
        <v>312</v>
      </c>
      <c r="D11" s="8" t="s">
        <v>312</v>
      </c>
      <c r="E11" s="8" t="s">
        <v>312</v>
      </c>
      <c r="F11" s="8" t="s">
        <v>312</v>
      </c>
      <c r="G11" s="8" t="s">
        <v>312</v>
      </c>
      <c r="H11" s="8" t="s">
        <v>312</v>
      </c>
      <c r="I11" s="8" t="s">
        <v>312</v>
      </c>
      <c r="J11" s="8" t="s">
        <v>312</v>
      </c>
      <c r="K11" s="8" t="s">
        <v>312</v>
      </c>
      <c r="L11" s="8" t="s">
        <v>312</v>
      </c>
      <c r="M11" s="8" t="s">
        <v>312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x14ac:dyDescent="0.3">
      <c r="A12" s="8" t="s">
        <v>312</v>
      </c>
      <c r="B12" s="8" t="s">
        <v>312</v>
      </c>
      <c r="C12" s="8" t="s">
        <v>312</v>
      </c>
      <c r="D12" s="8" t="s">
        <v>312</v>
      </c>
      <c r="E12" s="8" t="s">
        <v>312</v>
      </c>
      <c r="F12" s="8" t="s">
        <v>312</v>
      </c>
      <c r="G12" s="8" t="s">
        <v>312</v>
      </c>
      <c r="H12" s="8" t="s">
        <v>312</v>
      </c>
      <c r="I12" s="8" t="s">
        <v>312</v>
      </c>
      <c r="J12" s="8" t="s">
        <v>312</v>
      </c>
      <c r="K12" s="8" t="s">
        <v>312</v>
      </c>
      <c r="L12" s="8" t="s">
        <v>312</v>
      </c>
      <c r="M12" s="8" t="s">
        <v>312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3">
      <c r="A13" s="8" t="s">
        <v>312</v>
      </c>
      <c r="B13" s="8" t="s">
        <v>312</v>
      </c>
      <c r="C13" s="8" t="s">
        <v>312</v>
      </c>
      <c r="D13" s="8" t="s">
        <v>312</v>
      </c>
      <c r="E13" s="8" t="s">
        <v>312</v>
      </c>
      <c r="F13" s="8" t="s">
        <v>312</v>
      </c>
      <c r="G13" s="8" t="s">
        <v>312</v>
      </c>
      <c r="H13" s="8" t="s">
        <v>312</v>
      </c>
      <c r="I13" s="8" t="s">
        <v>312</v>
      </c>
      <c r="J13" s="8" t="s">
        <v>312</v>
      </c>
      <c r="K13" s="8" t="s">
        <v>312</v>
      </c>
      <c r="L13" s="8" t="s">
        <v>312</v>
      </c>
      <c r="M13" s="8" t="s">
        <v>312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3">
      <c r="A14" s="8" t="s">
        <v>312</v>
      </c>
      <c r="B14" s="8" t="s">
        <v>312</v>
      </c>
      <c r="C14" s="8" t="s">
        <v>312</v>
      </c>
      <c r="D14" s="8" t="s">
        <v>312</v>
      </c>
      <c r="E14" s="8" t="s">
        <v>312</v>
      </c>
      <c r="F14" s="8" t="s">
        <v>312</v>
      </c>
      <c r="G14" s="8" t="s">
        <v>312</v>
      </c>
      <c r="H14" s="8" t="s">
        <v>312</v>
      </c>
      <c r="I14" s="8" t="s">
        <v>312</v>
      </c>
      <c r="J14" s="8" t="s">
        <v>312</v>
      </c>
      <c r="K14" s="8" t="s">
        <v>312</v>
      </c>
      <c r="L14" s="8" t="s">
        <v>312</v>
      </c>
      <c r="M14" s="8" t="s">
        <v>312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3">
      <c r="A15" s="8" t="s">
        <v>312</v>
      </c>
      <c r="B15" s="8" t="s">
        <v>312</v>
      </c>
      <c r="C15" s="8" t="s">
        <v>312</v>
      </c>
      <c r="D15" s="8" t="s">
        <v>312</v>
      </c>
      <c r="E15" s="8" t="s">
        <v>312</v>
      </c>
      <c r="F15" s="8" t="s">
        <v>312</v>
      </c>
      <c r="G15" s="8" t="s">
        <v>312</v>
      </c>
      <c r="H15" s="8" t="s">
        <v>312</v>
      </c>
      <c r="I15" s="8" t="s">
        <v>312</v>
      </c>
      <c r="J15" s="8" t="s">
        <v>312</v>
      </c>
      <c r="K15" s="8" t="s">
        <v>312</v>
      </c>
      <c r="L15" s="8" t="s">
        <v>312</v>
      </c>
      <c r="M15" s="8" t="s">
        <v>312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3">
      <c r="A16" s="8" t="s">
        <v>312</v>
      </c>
      <c r="B16" s="8" t="s">
        <v>312</v>
      </c>
      <c r="C16" s="8" t="s">
        <v>312</v>
      </c>
      <c r="D16" s="8" t="s">
        <v>312</v>
      </c>
      <c r="E16" s="8" t="s">
        <v>312</v>
      </c>
      <c r="F16" s="8" t="s">
        <v>312</v>
      </c>
      <c r="G16" s="8" t="s">
        <v>312</v>
      </c>
      <c r="H16" s="8" t="s">
        <v>312</v>
      </c>
      <c r="I16" s="8" t="s">
        <v>312</v>
      </c>
      <c r="J16" s="8" t="s">
        <v>312</v>
      </c>
      <c r="K16" s="8" t="s">
        <v>312</v>
      </c>
      <c r="L16" s="8" t="s">
        <v>312</v>
      </c>
      <c r="M16" s="8" t="s">
        <v>312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x14ac:dyDescent="0.3">
      <c r="A17" s="8" t="s">
        <v>312</v>
      </c>
      <c r="B17" s="8" t="s">
        <v>312</v>
      </c>
      <c r="C17" s="8" t="s">
        <v>312</v>
      </c>
      <c r="D17" s="8" t="s">
        <v>312</v>
      </c>
      <c r="E17" s="8" t="s">
        <v>312</v>
      </c>
      <c r="F17" s="8" t="s">
        <v>312</v>
      </c>
      <c r="G17" s="8" t="s">
        <v>312</v>
      </c>
      <c r="H17" s="8" t="s">
        <v>312</v>
      </c>
      <c r="I17" s="8" t="s">
        <v>312</v>
      </c>
      <c r="J17" s="8" t="s">
        <v>312</v>
      </c>
      <c r="K17" s="8" t="s">
        <v>312</v>
      </c>
      <c r="L17" s="8" t="s">
        <v>312</v>
      </c>
      <c r="M17" s="8" t="s">
        <v>312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x14ac:dyDescent="0.3">
      <c r="A18" s="8" t="s">
        <v>312</v>
      </c>
      <c r="B18" s="8" t="s">
        <v>312</v>
      </c>
      <c r="C18" s="8" t="s">
        <v>312</v>
      </c>
      <c r="D18" s="8" t="s">
        <v>312</v>
      </c>
      <c r="E18" s="8" t="s">
        <v>312</v>
      </c>
      <c r="F18" s="8" t="s">
        <v>312</v>
      </c>
      <c r="G18" s="8" t="s">
        <v>312</v>
      </c>
      <c r="H18" s="8" t="s">
        <v>312</v>
      </c>
      <c r="I18" s="8" t="s">
        <v>312</v>
      </c>
      <c r="J18" s="8" t="s">
        <v>312</v>
      </c>
      <c r="K18" s="8" t="s">
        <v>312</v>
      </c>
      <c r="L18" s="8" t="s">
        <v>312</v>
      </c>
      <c r="M18" s="8" t="s">
        <v>312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 customHeight="1" x14ac:dyDescent="0.3">
      <c r="A20" s="298" t="s">
        <v>291</v>
      </c>
      <c r="B20" s="298"/>
      <c r="C20" s="4"/>
      <c r="D20" s="299" t="s">
        <v>257</v>
      </c>
      <c r="E20" s="299"/>
      <c r="F20" s="142"/>
      <c r="G20" s="309" t="s">
        <v>292</v>
      </c>
      <c r="H20" s="309"/>
      <c r="I20" s="309"/>
      <c r="J20" s="3"/>
    </row>
    <row r="21" spans="1:28" x14ac:dyDescent="0.3">
      <c r="A21" s="295" t="s">
        <v>259</v>
      </c>
      <c r="B21" s="295"/>
      <c r="C21" s="250"/>
      <c r="D21" s="295" t="s">
        <v>260</v>
      </c>
      <c r="E21" s="295"/>
      <c r="F21" s="258"/>
      <c r="G21" s="296" t="s">
        <v>261</v>
      </c>
      <c r="H21" s="296"/>
      <c r="I21" s="296"/>
      <c r="J21" s="3"/>
    </row>
    <row r="22" spans="1:28" ht="25.5" customHeight="1" x14ac:dyDescent="0.3">
      <c r="A22" s="298" t="s">
        <v>262</v>
      </c>
      <c r="B22" s="298"/>
      <c r="C22" s="4"/>
      <c r="D22" s="299" t="s">
        <v>257</v>
      </c>
      <c r="E22" s="299"/>
      <c r="F22" s="142"/>
      <c r="G22" s="309" t="s">
        <v>263</v>
      </c>
      <c r="H22" s="309"/>
      <c r="I22" s="309"/>
      <c r="J22" s="3"/>
    </row>
    <row r="23" spans="1:28" x14ac:dyDescent="0.3">
      <c r="A23" s="295" t="s">
        <v>259</v>
      </c>
      <c r="B23" s="295"/>
      <c r="C23" s="250"/>
      <c r="D23" s="295" t="s">
        <v>260</v>
      </c>
      <c r="E23" s="295"/>
      <c r="F23" s="258"/>
      <c r="G23" s="296" t="s">
        <v>261</v>
      </c>
      <c r="H23" s="296"/>
      <c r="I23" s="296"/>
      <c r="J23" s="3"/>
    </row>
    <row r="24" spans="1:28" x14ac:dyDescent="0.3">
      <c r="A24" s="2"/>
      <c r="B24" s="140"/>
      <c r="C24" s="12"/>
      <c r="D24" s="12"/>
      <c r="E24" s="12"/>
      <c r="F24" s="12"/>
      <c r="G24" s="12"/>
      <c r="H24" s="12"/>
      <c r="I24" s="12"/>
      <c r="J24" s="3"/>
    </row>
    <row r="25" spans="1:28" ht="25.5" customHeight="1" x14ac:dyDescent="0.3">
      <c r="A25" s="298" t="s">
        <v>264</v>
      </c>
      <c r="B25" s="298"/>
      <c r="C25" s="4"/>
      <c r="D25" s="299" t="s">
        <v>257</v>
      </c>
      <c r="E25" s="299"/>
      <c r="F25" s="142"/>
      <c r="G25" s="309" t="s">
        <v>265</v>
      </c>
      <c r="H25" s="309"/>
      <c r="I25" s="309"/>
      <c r="J25" s="3"/>
    </row>
    <row r="26" spans="1:28" x14ac:dyDescent="0.3">
      <c r="A26" s="295" t="s">
        <v>259</v>
      </c>
      <c r="B26" s="295"/>
      <c r="C26" s="250"/>
      <c r="D26" s="295" t="s">
        <v>260</v>
      </c>
      <c r="E26" s="295"/>
      <c r="F26" s="258"/>
      <c r="G26" s="296" t="s">
        <v>261</v>
      </c>
      <c r="H26" s="296"/>
      <c r="I26" s="296"/>
      <c r="J26" s="3"/>
    </row>
    <row r="27" spans="1:28" ht="25.5" customHeight="1" x14ac:dyDescent="0.3">
      <c r="A27" s="298" t="s">
        <v>266</v>
      </c>
      <c r="B27" s="298"/>
      <c r="C27" s="4"/>
      <c r="D27" s="299" t="s">
        <v>257</v>
      </c>
      <c r="E27" s="299"/>
      <c r="F27" s="142"/>
      <c r="G27" s="309" t="s">
        <v>267</v>
      </c>
      <c r="H27" s="309"/>
      <c r="I27" s="309"/>
      <c r="J27" s="3"/>
    </row>
    <row r="28" spans="1:28" x14ac:dyDescent="0.3">
      <c r="A28" s="295" t="s">
        <v>259</v>
      </c>
      <c r="B28" s="295"/>
      <c r="C28" s="250"/>
      <c r="D28" s="295" t="s">
        <v>260</v>
      </c>
      <c r="E28" s="295"/>
      <c r="F28" s="258"/>
      <c r="G28" s="296" t="s">
        <v>261</v>
      </c>
      <c r="H28" s="296"/>
      <c r="I28" s="296"/>
      <c r="J28" s="3"/>
    </row>
    <row r="29" spans="1:28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</sheetData>
  <mergeCells count="41">
    <mergeCell ref="L6:L8"/>
    <mergeCell ref="J1:M1"/>
    <mergeCell ref="J2:M2"/>
    <mergeCell ref="M6:M8"/>
    <mergeCell ref="A3:M3"/>
    <mergeCell ref="L5:M5"/>
    <mergeCell ref="A4:M4"/>
    <mergeCell ref="A6:A8"/>
    <mergeCell ref="B6:B8"/>
    <mergeCell ref="C6:C8"/>
    <mergeCell ref="D6:D8"/>
    <mergeCell ref="G6:K6"/>
    <mergeCell ref="G7:G8"/>
    <mergeCell ref="H7:H8"/>
    <mergeCell ref="I7:K7"/>
    <mergeCell ref="A26:B26"/>
    <mergeCell ref="D26:E26"/>
    <mergeCell ref="G26:I26"/>
    <mergeCell ref="A23:B23"/>
    <mergeCell ref="D23:E23"/>
    <mergeCell ref="G23:I23"/>
    <mergeCell ref="A25:B25"/>
    <mergeCell ref="D25:E25"/>
    <mergeCell ref="G25:I25"/>
    <mergeCell ref="G22:I22"/>
    <mergeCell ref="E6:E8"/>
    <mergeCell ref="A22:B22"/>
    <mergeCell ref="D22:E22"/>
    <mergeCell ref="F6:F8"/>
    <mergeCell ref="A20:B20"/>
    <mergeCell ref="D20:E20"/>
    <mergeCell ref="G20:I20"/>
    <mergeCell ref="A21:B21"/>
    <mergeCell ref="D21:E21"/>
    <mergeCell ref="G21:I21"/>
    <mergeCell ref="A27:B27"/>
    <mergeCell ref="D27:E27"/>
    <mergeCell ref="G27:I27"/>
    <mergeCell ref="A28:B28"/>
    <mergeCell ref="D28:E28"/>
    <mergeCell ref="G28:I28"/>
  </mergeCells>
  <pageMargins left="0" right="0" top="0" bottom="0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2"/>
  <sheetViews>
    <sheetView view="pageBreakPreview" zoomScaleNormal="100" zoomScaleSheetLayoutView="100" workbookViewId="0">
      <selection activeCell="B12" sqref="B12:B19"/>
    </sheetView>
  </sheetViews>
  <sheetFormatPr defaultRowHeight="14.4" x14ac:dyDescent="0.3"/>
  <cols>
    <col min="1" max="1" width="17.44140625" customWidth="1"/>
    <col min="2" max="2" width="8.44140625" customWidth="1"/>
    <col min="3" max="3" width="11.5546875" customWidth="1"/>
    <col min="4" max="4" width="9.5546875" customWidth="1"/>
    <col min="5" max="6" width="9.44140625" customWidth="1"/>
    <col min="7" max="7" width="9.5546875" customWidth="1"/>
    <col min="8" max="8" width="9.109375" customWidth="1"/>
    <col min="9" max="9" width="11.6640625" customWidth="1"/>
    <col min="10" max="10" width="12.33203125" customWidth="1"/>
    <col min="11" max="11" width="8.88671875" customWidth="1"/>
    <col min="12" max="12" width="11.44140625" customWidth="1"/>
    <col min="13" max="13" width="12" customWidth="1"/>
  </cols>
  <sheetData>
    <row r="1" spans="1:23" x14ac:dyDescent="0.3">
      <c r="A1" s="13"/>
      <c r="B1" s="13"/>
      <c r="C1" s="13"/>
      <c r="D1" s="13"/>
      <c r="E1" s="13"/>
      <c r="F1" s="13"/>
      <c r="G1" s="13"/>
      <c r="H1" s="13"/>
      <c r="I1" s="13"/>
      <c r="J1" s="311" t="s">
        <v>313</v>
      </c>
      <c r="K1" s="311"/>
      <c r="L1" s="311"/>
      <c r="M1" s="311"/>
    </row>
    <row r="2" spans="1:23" x14ac:dyDescent="0.3">
      <c r="A2" s="13"/>
      <c r="B2" s="13"/>
      <c r="C2" s="13"/>
      <c r="D2" s="13"/>
      <c r="E2" s="13"/>
      <c r="F2" s="13"/>
      <c r="G2" s="13"/>
      <c r="H2" s="13"/>
      <c r="I2" s="13"/>
      <c r="J2" s="311" t="s">
        <v>314</v>
      </c>
      <c r="K2" s="311"/>
      <c r="L2" s="311"/>
      <c r="M2" s="311"/>
    </row>
    <row r="3" spans="1:23" ht="15.6" x14ac:dyDescent="0.3">
      <c r="A3" s="312" t="s">
        <v>315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23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23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 t="s">
        <v>316</v>
      </c>
    </row>
    <row r="6" spans="1:23" ht="40.5" customHeight="1" x14ac:dyDescent="0.3">
      <c r="A6" s="310" t="s">
        <v>317</v>
      </c>
      <c r="B6" s="310" t="s">
        <v>318</v>
      </c>
      <c r="C6" s="310"/>
      <c r="D6" s="310"/>
      <c r="E6" s="310" t="s">
        <v>319</v>
      </c>
      <c r="F6" s="310" t="s">
        <v>320</v>
      </c>
      <c r="G6" s="310"/>
      <c r="H6" s="310"/>
      <c r="I6" s="310"/>
      <c r="J6" s="310"/>
      <c r="K6" s="310" t="s">
        <v>321</v>
      </c>
      <c r="L6" s="310"/>
      <c r="M6" s="310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3">
      <c r="A7" s="310"/>
      <c r="B7" s="310" t="s">
        <v>280</v>
      </c>
      <c r="C7" s="310" t="s">
        <v>308</v>
      </c>
      <c r="D7" s="310"/>
      <c r="E7" s="310"/>
      <c r="F7" s="310" t="s">
        <v>322</v>
      </c>
      <c r="G7" s="310" t="s">
        <v>323</v>
      </c>
      <c r="H7" s="310" t="s">
        <v>324</v>
      </c>
      <c r="I7" s="310" t="s">
        <v>325</v>
      </c>
      <c r="J7" s="310" t="s">
        <v>326</v>
      </c>
      <c r="K7" s="310" t="s">
        <v>280</v>
      </c>
      <c r="L7" s="310" t="s">
        <v>308</v>
      </c>
      <c r="M7" s="310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39.6" x14ac:dyDescent="0.3">
      <c r="A8" s="310"/>
      <c r="B8" s="310"/>
      <c r="C8" s="255" t="s">
        <v>327</v>
      </c>
      <c r="D8" s="255" t="s">
        <v>328</v>
      </c>
      <c r="E8" s="310"/>
      <c r="F8" s="310"/>
      <c r="G8" s="310"/>
      <c r="H8" s="310"/>
      <c r="I8" s="310"/>
      <c r="J8" s="310"/>
      <c r="K8" s="310"/>
      <c r="L8" s="255" t="s">
        <v>327</v>
      </c>
      <c r="M8" s="255" t="s">
        <v>328</v>
      </c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3">
      <c r="A9" s="255">
        <v>1</v>
      </c>
      <c r="B9" s="255">
        <v>2</v>
      </c>
      <c r="C9" s="255">
        <v>3</v>
      </c>
      <c r="D9" s="255">
        <v>4</v>
      </c>
      <c r="E9" s="255">
        <v>5</v>
      </c>
      <c r="F9" s="255">
        <v>6</v>
      </c>
      <c r="G9" s="255">
        <v>7</v>
      </c>
      <c r="H9" s="255">
        <v>8</v>
      </c>
      <c r="I9" s="255">
        <v>9</v>
      </c>
      <c r="J9" s="255">
        <v>10</v>
      </c>
      <c r="K9" s="255">
        <v>11</v>
      </c>
      <c r="L9" s="255">
        <v>12</v>
      </c>
      <c r="M9" s="255">
        <v>13</v>
      </c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52.8" x14ac:dyDescent="0.3">
      <c r="A10" s="15" t="s">
        <v>329</v>
      </c>
      <c r="B10" s="255" t="s">
        <v>312</v>
      </c>
      <c r="C10" s="255" t="s">
        <v>312</v>
      </c>
      <c r="D10" s="255" t="s">
        <v>312</v>
      </c>
      <c r="E10" s="255" t="s">
        <v>312</v>
      </c>
      <c r="F10" s="255" t="s">
        <v>312</v>
      </c>
      <c r="G10" s="255" t="s">
        <v>312</v>
      </c>
      <c r="H10" s="255" t="s">
        <v>312</v>
      </c>
      <c r="I10" s="255" t="s">
        <v>312</v>
      </c>
      <c r="J10" s="255" t="s">
        <v>312</v>
      </c>
      <c r="K10" s="255" t="s">
        <v>312</v>
      </c>
      <c r="L10" s="255" t="s">
        <v>312</v>
      </c>
      <c r="M10" s="255" t="s">
        <v>312</v>
      </c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3">
      <c r="A11" s="15"/>
      <c r="B11" s="255" t="s">
        <v>312</v>
      </c>
      <c r="C11" s="255" t="s">
        <v>312</v>
      </c>
      <c r="D11" s="255" t="s">
        <v>312</v>
      </c>
      <c r="E11" s="255" t="s">
        <v>312</v>
      </c>
      <c r="F11" s="255" t="s">
        <v>312</v>
      </c>
      <c r="G11" s="255" t="s">
        <v>312</v>
      </c>
      <c r="H11" s="255" t="s">
        <v>312</v>
      </c>
      <c r="I11" s="255" t="s">
        <v>312</v>
      </c>
      <c r="J11" s="255" t="s">
        <v>312</v>
      </c>
      <c r="K11" s="255" t="s">
        <v>312</v>
      </c>
      <c r="L11" s="255" t="s">
        <v>312</v>
      </c>
      <c r="M11" s="255" t="s">
        <v>312</v>
      </c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3">
      <c r="A12" s="15"/>
      <c r="B12" s="255" t="s">
        <v>312</v>
      </c>
      <c r="C12" s="255" t="s">
        <v>312</v>
      </c>
      <c r="D12" s="255" t="s">
        <v>312</v>
      </c>
      <c r="E12" s="255" t="s">
        <v>312</v>
      </c>
      <c r="F12" s="255" t="s">
        <v>312</v>
      </c>
      <c r="G12" s="255" t="s">
        <v>312</v>
      </c>
      <c r="H12" s="255" t="s">
        <v>312</v>
      </c>
      <c r="I12" s="255" t="s">
        <v>312</v>
      </c>
      <c r="J12" s="255" t="s">
        <v>312</v>
      </c>
      <c r="K12" s="255" t="s">
        <v>312</v>
      </c>
      <c r="L12" s="255" t="s">
        <v>312</v>
      </c>
      <c r="M12" s="255" t="s">
        <v>312</v>
      </c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52.8" x14ac:dyDescent="0.3">
      <c r="A13" s="15" t="s">
        <v>330</v>
      </c>
      <c r="B13" s="255" t="s">
        <v>312</v>
      </c>
      <c r="C13" s="255" t="s">
        <v>312</v>
      </c>
      <c r="D13" s="255" t="s">
        <v>312</v>
      </c>
      <c r="E13" s="255" t="s">
        <v>312</v>
      </c>
      <c r="F13" s="255" t="s">
        <v>312</v>
      </c>
      <c r="G13" s="255" t="s">
        <v>312</v>
      </c>
      <c r="H13" s="255" t="s">
        <v>312</v>
      </c>
      <c r="I13" s="255" t="s">
        <v>312</v>
      </c>
      <c r="J13" s="255" t="s">
        <v>312</v>
      </c>
      <c r="K13" s="255" t="s">
        <v>312</v>
      </c>
      <c r="L13" s="255" t="s">
        <v>312</v>
      </c>
      <c r="M13" s="255" t="s">
        <v>312</v>
      </c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3">
      <c r="A14" s="15"/>
      <c r="B14" s="255" t="s">
        <v>312</v>
      </c>
      <c r="C14" s="255" t="s">
        <v>312</v>
      </c>
      <c r="D14" s="255" t="s">
        <v>312</v>
      </c>
      <c r="E14" s="255" t="s">
        <v>312</v>
      </c>
      <c r="F14" s="255" t="s">
        <v>312</v>
      </c>
      <c r="G14" s="255" t="s">
        <v>312</v>
      </c>
      <c r="H14" s="255" t="s">
        <v>312</v>
      </c>
      <c r="I14" s="255" t="s">
        <v>312</v>
      </c>
      <c r="J14" s="255" t="s">
        <v>312</v>
      </c>
      <c r="K14" s="255" t="s">
        <v>312</v>
      </c>
      <c r="L14" s="255" t="s">
        <v>312</v>
      </c>
      <c r="M14" s="255" t="s">
        <v>312</v>
      </c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3">
      <c r="A15" s="15"/>
      <c r="B15" s="255" t="s">
        <v>312</v>
      </c>
      <c r="C15" s="255" t="s">
        <v>312</v>
      </c>
      <c r="D15" s="255" t="s">
        <v>312</v>
      </c>
      <c r="E15" s="255" t="s">
        <v>312</v>
      </c>
      <c r="F15" s="255" t="s">
        <v>312</v>
      </c>
      <c r="G15" s="255" t="s">
        <v>312</v>
      </c>
      <c r="H15" s="255" t="s">
        <v>312</v>
      </c>
      <c r="I15" s="255" t="s">
        <v>312</v>
      </c>
      <c r="J15" s="255" t="s">
        <v>312</v>
      </c>
      <c r="K15" s="255" t="s">
        <v>312</v>
      </c>
      <c r="L15" s="255" t="s">
        <v>312</v>
      </c>
      <c r="M15" s="255" t="s">
        <v>312</v>
      </c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52.8" x14ac:dyDescent="0.3">
      <c r="A16" s="15" t="s">
        <v>331</v>
      </c>
      <c r="B16" s="255" t="s">
        <v>312</v>
      </c>
      <c r="C16" s="255" t="s">
        <v>312</v>
      </c>
      <c r="D16" s="255" t="s">
        <v>312</v>
      </c>
      <c r="E16" s="255" t="s">
        <v>312</v>
      </c>
      <c r="F16" s="255" t="s">
        <v>312</v>
      </c>
      <c r="G16" s="255" t="s">
        <v>312</v>
      </c>
      <c r="H16" s="255" t="s">
        <v>312</v>
      </c>
      <c r="I16" s="255" t="s">
        <v>312</v>
      </c>
      <c r="J16" s="255" t="s">
        <v>312</v>
      </c>
      <c r="K16" s="255" t="s">
        <v>312</v>
      </c>
      <c r="L16" s="255" t="s">
        <v>312</v>
      </c>
      <c r="M16" s="255" t="s">
        <v>312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3">
      <c r="A17" s="15"/>
      <c r="B17" s="255" t="s">
        <v>312</v>
      </c>
      <c r="C17" s="255" t="s">
        <v>312</v>
      </c>
      <c r="D17" s="255" t="s">
        <v>312</v>
      </c>
      <c r="E17" s="255" t="s">
        <v>312</v>
      </c>
      <c r="F17" s="255" t="s">
        <v>312</v>
      </c>
      <c r="G17" s="255" t="s">
        <v>312</v>
      </c>
      <c r="H17" s="255" t="s">
        <v>312</v>
      </c>
      <c r="I17" s="255" t="s">
        <v>312</v>
      </c>
      <c r="J17" s="255" t="s">
        <v>312</v>
      </c>
      <c r="K17" s="255" t="s">
        <v>312</v>
      </c>
      <c r="L17" s="255" t="s">
        <v>312</v>
      </c>
      <c r="M17" s="255" t="s">
        <v>312</v>
      </c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3">
      <c r="A18" s="15"/>
      <c r="B18" s="255" t="s">
        <v>312</v>
      </c>
      <c r="C18" s="255" t="s">
        <v>312</v>
      </c>
      <c r="D18" s="255" t="s">
        <v>312</v>
      </c>
      <c r="E18" s="255" t="s">
        <v>312</v>
      </c>
      <c r="F18" s="255" t="s">
        <v>312</v>
      </c>
      <c r="G18" s="255" t="s">
        <v>312</v>
      </c>
      <c r="H18" s="255" t="s">
        <v>312</v>
      </c>
      <c r="I18" s="255" t="s">
        <v>312</v>
      </c>
      <c r="J18" s="255" t="s">
        <v>312</v>
      </c>
      <c r="K18" s="255" t="s">
        <v>312</v>
      </c>
      <c r="L18" s="255" t="s">
        <v>312</v>
      </c>
      <c r="M18" s="255" t="s">
        <v>312</v>
      </c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3">
      <c r="A19" s="15" t="s">
        <v>280</v>
      </c>
      <c r="B19" s="255" t="s">
        <v>312</v>
      </c>
      <c r="C19" s="255" t="s">
        <v>312</v>
      </c>
      <c r="D19" s="255" t="s">
        <v>312</v>
      </c>
      <c r="E19" s="255" t="s">
        <v>312</v>
      </c>
      <c r="F19" s="255" t="s">
        <v>312</v>
      </c>
      <c r="G19" s="255" t="s">
        <v>312</v>
      </c>
      <c r="H19" s="255" t="s">
        <v>312</v>
      </c>
      <c r="I19" s="255" t="s">
        <v>312</v>
      </c>
      <c r="J19" s="255" t="s">
        <v>312</v>
      </c>
      <c r="K19" s="255" t="s">
        <v>312</v>
      </c>
      <c r="L19" s="255" t="s">
        <v>312</v>
      </c>
      <c r="M19" s="255" t="s">
        <v>312</v>
      </c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25.5" customHeight="1" x14ac:dyDescent="0.3">
      <c r="A21" s="298" t="s">
        <v>291</v>
      </c>
      <c r="B21" s="298"/>
      <c r="C21" s="4"/>
      <c r="D21" s="299" t="s">
        <v>257</v>
      </c>
      <c r="E21" s="299"/>
      <c r="F21" s="142"/>
      <c r="G21" s="309" t="s">
        <v>292</v>
      </c>
      <c r="H21" s="309"/>
      <c r="I21" s="309"/>
      <c r="J21" s="3"/>
    </row>
    <row r="22" spans="1:23" x14ac:dyDescent="0.3">
      <c r="A22" s="295" t="s">
        <v>259</v>
      </c>
      <c r="B22" s="295"/>
      <c r="C22" s="250"/>
      <c r="D22" s="295" t="s">
        <v>260</v>
      </c>
      <c r="E22" s="295"/>
      <c r="F22" s="258"/>
      <c r="G22" s="296" t="s">
        <v>261</v>
      </c>
      <c r="H22" s="296"/>
      <c r="I22" s="296"/>
      <c r="J22" s="3"/>
    </row>
    <row r="23" spans="1:23" ht="25.5" customHeight="1" x14ac:dyDescent="0.3">
      <c r="A23" s="298" t="s">
        <v>262</v>
      </c>
      <c r="B23" s="298"/>
      <c r="C23" s="4"/>
      <c r="D23" s="299" t="s">
        <v>257</v>
      </c>
      <c r="E23" s="299"/>
      <c r="F23" s="142"/>
      <c r="G23" s="309" t="s">
        <v>263</v>
      </c>
      <c r="H23" s="309"/>
      <c r="I23" s="309"/>
      <c r="J23" s="3"/>
    </row>
    <row r="24" spans="1:23" x14ac:dyDescent="0.3">
      <c r="A24" s="295" t="s">
        <v>259</v>
      </c>
      <c r="B24" s="295"/>
      <c r="C24" s="250"/>
      <c r="D24" s="295" t="s">
        <v>260</v>
      </c>
      <c r="E24" s="295"/>
      <c r="F24" s="258"/>
      <c r="G24" s="296" t="s">
        <v>261</v>
      </c>
      <c r="H24" s="296"/>
      <c r="I24" s="296"/>
      <c r="J24" s="3"/>
    </row>
    <row r="25" spans="1:23" x14ac:dyDescent="0.3">
      <c r="A25" s="2"/>
      <c r="B25" s="140"/>
      <c r="C25" s="12"/>
      <c r="D25" s="12"/>
      <c r="E25" s="12"/>
      <c r="F25" s="12"/>
      <c r="G25" s="12"/>
      <c r="H25" s="12"/>
      <c r="I25" s="12"/>
      <c r="J25" s="3"/>
    </row>
    <row r="26" spans="1:23" ht="25.5" customHeight="1" x14ac:dyDescent="0.3">
      <c r="A26" s="298" t="s">
        <v>264</v>
      </c>
      <c r="B26" s="298"/>
      <c r="C26" s="4"/>
      <c r="D26" s="299" t="s">
        <v>257</v>
      </c>
      <c r="E26" s="299"/>
      <c r="F26" s="142"/>
      <c r="G26" s="309" t="s">
        <v>265</v>
      </c>
      <c r="H26" s="309"/>
      <c r="I26" s="309"/>
      <c r="J26" s="3"/>
    </row>
    <row r="27" spans="1:23" x14ac:dyDescent="0.3">
      <c r="A27" s="295" t="s">
        <v>259</v>
      </c>
      <c r="B27" s="295"/>
      <c r="C27" s="250"/>
      <c r="D27" s="295" t="s">
        <v>260</v>
      </c>
      <c r="E27" s="295"/>
      <c r="F27" s="258"/>
      <c r="G27" s="296" t="s">
        <v>261</v>
      </c>
      <c r="H27" s="296"/>
      <c r="I27" s="296"/>
      <c r="J27" s="3"/>
    </row>
    <row r="28" spans="1:23" ht="25.5" customHeight="1" x14ac:dyDescent="0.3">
      <c r="A28" s="298" t="s">
        <v>266</v>
      </c>
      <c r="B28" s="298"/>
      <c r="C28" s="4"/>
      <c r="D28" s="299" t="s">
        <v>332</v>
      </c>
      <c r="E28" s="299"/>
      <c r="F28" s="142"/>
      <c r="G28" s="309" t="s">
        <v>267</v>
      </c>
      <c r="H28" s="309"/>
      <c r="I28" s="309"/>
      <c r="J28" s="3"/>
    </row>
    <row r="29" spans="1:23" x14ac:dyDescent="0.3">
      <c r="A29" s="295" t="s">
        <v>259</v>
      </c>
      <c r="B29" s="295"/>
      <c r="C29" s="250"/>
      <c r="D29" s="295" t="s">
        <v>260</v>
      </c>
      <c r="E29" s="295"/>
      <c r="F29" s="258"/>
      <c r="G29" s="296" t="s">
        <v>261</v>
      </c>
      <c r="H29" s="296"/>
      <c r="I29" s="296"/>
      <c r="J29" s="3"/>
    </row>
    <row r="30" spans="1:2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1:23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1:23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1:23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1:23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1:23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1:23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1:23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1:23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1:23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1:23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1:23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1:23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1:23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1:23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1:23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1:23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1:23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1:23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1:23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1:23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1:23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1:23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1:23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1:23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1:23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1:23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1:23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1:23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1:23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1:23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1:23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1:23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1:23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1:23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1:23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1:23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1:23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1:23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1:23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1:23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1:23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</sheetData>
  <mergeCells count="41">
    <mergeCell ref="J1:M1"/>
    <mergeCell ref="J2:M2"/>
    <mergeCell ref="B6:D6"/>
    <mergeCell ref="B7:B8"/>
    <mergeCell ref="C7:D7"/>
    <mergeCell ref="E6:E8"/>
    <mergeCell ref="F6:J6"/>
    <mergeCell ref="F7:F8"/>
    <mergeCell ref="G7:G8"/>
    <mergeCell ref="H7:H8"/>
    <mergeCell ref="I7:I8"/>
    <mergeCell ref="J7:J8"/>
    <mergeCell ref="K6:M6"/>
    <mergeCell ref="K7:K8"/>
    <mergeCell ref="L7:M7"/>
    <mergeCell ref="A3:M3"/>
    <mergeCell ref="A6:A8"/>
    <mergeCell ref="A23:B23"/>
    <mergeCell ref="D23:E23"/>
    <mergeCell ref="G23:I23"/>
    <mergeCell ref="A24:B24"/>
    <mergeCell ref="D24:E24"/>
    <mergeCell ref="G24:I24"/>
    <mergeCell ref="A21:B21"/>
    <mergeCell ref="D21:E21"/>
    <mergeCell ref="G21:I21"/>
    <mergeCell ref="A22:B22"/>
    <mergeCell ref="D22:E22"/>
    <mergeCell ref="G22:I22"/>
    <mergeCell ref="A26:B26"/>
    <mergeCell ref="D26:E26"/>
    <mergeCell ref="G26:I26"/>
    <mergeCell ref="A27:B27"/>
    <mergeCell ref="D27:E27"/>
    <mergeCell ref="G27:I27"/>
    <mergeCell ref="A28:B28"/>
    <mergeCell ref="D28:E28"/>
    <mergeCell ref="G28:I28"/>
    <mergeCell ref="A29:B29"/>
    <mergeCell ref="D29:E29"/>
    <mergeCell ref="G29:I29"/>
  </mergeCells>
  <pageMargins left="0" right="0" top="0" bottom="0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6"/>
  <sheetViews>
    <sheetView view="pageBreakPreview" topLeftCell="A8" zoomScale="110" zoomScaleNormal="100" zoomScaleSheetLayoutView="110" workbookViewId="0">
      <selection activeCell="M23" sqref="M23"/>
    </sheetView>
  </sheetViews>
  <sheetFormatPr defaultRowHeight="14.4" x14ac:dyDescent="0.3"/>
  <cols>
    <col min="1" max="1" width="6.33203125" customWidth="1"/>
    <col min="2" max="2" width="33" customWidth="1"/>
    <col min="3" max="3" width="11.33203125" customWidth="1"/>
    <col min="4" max="4" width="13" customWidth="1"/>
    <col min="5" max="5" width="10.88671875" customWidth="1"/>
    <col min="6" max="6" width="13.5546875" customWidth="1"/>
    <col min="7" max="7" width="14.88671875" customWidth="1"/>
    <col min="8" max="8" width="13.6640625" customWidth="1"/>
    <col min="9" max="12" width="10.6640625" customWidth="1"/>
  </cols>
  <sheetData>
    <row r="1" spans="1:12" x14ac:dyDescent="0.3">
      <c r="A1" s="195"/>
      <c r="B1" s="195"/>
      <c r="C1" s="195"/>
      <c r="D1" s="195"/>
      <c r="E1" s="195"/>
      <c r="F1" s="195"/>
      <c r="G1" s="195"/>
      <c r="H1" s="317" t="s">
        <v>333</v>
      </c>
      <c r="I1" s="317"/>
      <c r="J1" s="317"/>
      <c r="K1" s="317"/>
      <c r="L1" s="317"/>
    </row>
    <row r="2" spans="1:12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6" t="s">
        <v>334</v>
      </c>
      <c r="L2" s="196"/>
    </row>
    <row r="3" spans="1:12" ht="12.75" customHeight="1" x14ac:dyDescent="0.3">
      <c r="A3" s="319" t="s">
        <v>335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</row>
    <row r="4" spans="1:12" x14ac:dyDescent="0.3">
      <c r="A4" s="320" t="s">
        <v>336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30" customHeight="1" x14ac:dyDescent="0.3">
      <c r="A5" s="318" t="s">
        <v>273</v>
      </c>
      <c r="B5" s="318" t="s">
        <v>337</v>
      </c>
      <c r="C5" s="315" t="s">
        <v>338</v>
      </c>
      <c r="D5" s="316"/>
      <c r="E5" s="315" t="s">
        <v>339</v>
      </c>
      <c r="F5" s="316"/>
      <c r="G5" s="318" t="s">
        <v>340</v>
      </c>
      <c r="H5" s="318"/>
      <c r="I5" s="318" t="s">
        <v>341</v>
      </c>
      <c r="J5" s="318"/>
      <c r="K5" s="318"/>
      <c r="L5" s="318"/>
    </row>
    <row r="6" spans="1:12" ht="26.4" x14ac:dyDescent="0.3">
      <c r="A6" s="318"/>
      <c r="B6" s="318"/>
      <c r="C6" s="256" t="s">
        <v>342</v>
      </c>
      <c r="D6" s="256" t="s">
        <v>343</v>
      </c>
      <c r="E6" s="256" t="s">
        <v>342</v>
      </c>
      <c r="F6" s="256" t="s">
        <v>343</v>
      </c>
      <c r="G6" s="256" t="s">
        <v>342</v>
      </c>
      <c r="H6" s="256" t="s">
        <v>343</v>
      </c>
      <c r="I6" s="197" t="s">
        <v>283</v>
      </c>
      <c r="J6" s="197" t="s">
        <v>284</v>
      </c>
      <c r="K6" s="197" t="s">
        <v>285</v>
      </c>
      <c r="L6" s="197" t="s">
        <v>286</v>
      </c>
    </row>
    <row r="7" spans="1:12" ht="39" customHeight="1" x14ac:dyDescent="0.3">
      <c r="A7" s="198">
        <v>1</v>
      </c>
      <c r="B7" s="199" t="s">
        <v>344</v>
      </c>
      <c r="C7" s="200">
        <v>742</v>
      </c>
      <c r="D7" s="200">
        <v>48</v>
      </c>
      <c r="E7" s="200">
        <v>630</v>
      </c>
      <c r="F7" s="200">
        <v>41</v>
      </c>
      <c r="G7" s="200">
        <v>601</v>
      </c>
      <c r="H7" s="200">
        <v>40</v>
      </c>
      <c r="I7" s="201">
        <v>601</v>
      </c>
      <c r="J7" s="201">
        <v>601</v>
      </c>
      <c r="K7" s="201">
        <v>601</v>
      </c>
      <c r="L7" s="201">
        <v>601</v>
      </c>
    </row>
    <row r="8" spans="1:12" ht="29.25" customHeight="1" x14ac:dyDescent="0.3">
      <c r="A8" s="198">
        <v>2</v>
      </c>
      <c r="B8" s="199" t="s">
        <v>345</v>
      </c>
      <c r="C8" s="200">
        <v>741</v>
      </c>
      <c r="D8" s="200">
        <v>47</v>
      </c>
      <c r="E8" s="200">
        <v>639</v>
      </c>
      <c r="F8" s="200">
        <v>40</v>
      </c>
      <c r="G8" s="200">
        <v>600</v>
      </c>
      <c r="H8" s="200">
        <v>40</v>
      </c>
      <c r="I8" s="201">
        <v>600</v>
      </c>
      <c r="J8" s="201">
        <v>600</v>
      </c>
      <c r="K8" s="201">
        <v>600</v>
      </c>
      <c r="L8" s="201">
        <v>600</v>
      </c>
    </row>
    <row r="9" spans="1:12" ht="15.75" customHeight="1" x14ac:dyDescent="0.3">
      <c r="A9" s="198">
        <v>3</v>
      </c>
      <c r="B9" s="199" t="s">
        <v>346</v>
      </c>
      <c r="C9" s="200">
        <v>100</v>
      </c>
      <c r="D9" s="200">
        <v>2</v>
      </c>
      <c r="E9" s="202">
        <v>242.75</v>
      </c>
      <c r="F9" s="200">
        <v>0</v>
      </c>
      <c r="G9" s="200">
        <v>0</v>
      </c>
      <c r="H9" s="200">
        <v>0</v>
      </c>
      <c r="I9" s="201">
        <v>0</v>
      </c>
      <c r="J9" s="201">
        <v>0</v>
      </c>
      <c r="K9" s="201">
        <v>0</v>
      </c>
      <c r="L9" s="201">
        <v>0</v>
      </c>
    </row>
    <row r="10" spans="1:12" ht="15.75" customHeight="1" x14ac:dyDescent="0.3">
      <c r="A10" s="198">
        <v>4</v>
      </c>
      <c r="B10" s="199" t="s">
        <v>347</v>
      </c>
      <c r="C10" s="200">
        <v>186</v>
      </c>
      <c r="D10" s="200">
        <v>16</v>
      </c>
      <c r="E10" s="200">
        <v>153</v>
      </c>
      <c r="F10" s="200">
        <v>4</v>
      </c>
      <c r="G10" s="200">
        <v>0</v>
      </c>
      <c r="H10" s="200">
        <v>0</v>
      </c>
      <c r="I10" s="201">
        <v>0</v>
      </c>
      <c r="J10" s="201">
        <v>0</v>
      </c>
      <c r="K10" s="201">
        <v>0</v>
      </c>
      <c r="L10" s="201">
        <v>0</v>
      </c>
    </row>
    <row r="11" spans="1:12" ht="24.75" customHeight="1" x14ac:dyDescent="0.3">
      <c r="A11" s="203">
        <v>5</v>
      </c>
      <c r="B11" s="204" t="s">
        <v>348</v>
      </c>
      <c r="C11" s="205">
        <v>113839.8</v>
      </c>
      <c r="D11" s="205">
        <v>18157</v>
      </c>
      <c r="E11" s="205">
        <v>183750</v>
      </c>
      <c r="F11" s="205">
        <v>15750</v>
      </c>
      <c r="G11" s="205">
        <v>115500</v>
      </c>
      <c r="H11" s="205">
        <v>9000</v>
      </c>
      <c r="I11" s="205">
        <f>115500/4</f>
        <v>28875</v>
      </c>
      <c r="J11" s="205">
        <v>28875</v>
      </c>
      <c r="K11" s="205">
        <v>28875</v>
      </c>
      <c r="L11" s="205">
        <v>28875</v>
      </c>
    </row>
    <row r="12" spans="1:12" x14ac:dyDescent="0.3">
      <c r="A12" s="198" t="s">
        <v>349</v>
      </c>
      <c r="B12" s="206" t="s">
        <v>350</v>
      </c>
      <c r="C12" s="207">
        <v>74410</v>
      </c>
      <c r="D12" s="207">
        <v>6090.9</v>
      </c>
      <c r="E12" s="208">
        <v>85651.1</v>
      </c>
      <c r="F12" s="208">
        <v>4700.3</v>
      </c>
      <c r="G12" s="208">
        <v>97174.3</v>
      </c>
      <c r="H12" s="208">
        <v>4800</v>
      </c>
      <c r="I12" s="209">
        <f>G12/4</f>
        <v>24293.575000000001</v>
      </c>
      <c r="J12" s="209">
        <v>24293.599999999999</v>
      </c>
      <c r="K12" s="209">
        <v>24293.599999999999</v>
      </c>
      <c r="L12" s="209">
        <v>24293.599999999999</v>
      </c>
    </row>
    <row r="13" spans="1:12" x14ac:dyDescent="0.3">
      <c r="A13" s="198" t="s">
        <v>351</v>
      </c>
      <c r="B13" s="206" t="s">
        <v>352</v>
      </c>
      <c r="C13" s="207">
        <v>24659.7</v>
      </c>
      <c r="D13" s="207">
        <v>7221.6</v>
      </c>
      <c r="E13" s="208">
        <v>84364.7</v>
      </c>
      <c r="F13" s="208">
        <v>9973.6</v>
      </c>
      <c r="G13" s="208">
        <v>13739.6</v>
      </c>
      <c r="H13" s="208">
        <v>3775.9</v>
      </c>
      <c r="I13" s="209">
        <v>3434.9</v>
      </c>
      <c r="J13" s="209">
        <v>3434.9</v>
      </c>
      <c r="K13" s="209">
        <v>3434.9</v>
      </c>
      <c r="L13" s="209">
        <v>3434.9</v>
      </c>
    </row>
    <row r="14" spans="1:12" x14ac:dyDescent="0.3">
      <c r="A14" s="198" t="s">
        <v>353</v>
      </c>
      <c r="B14" s="206" t="s">
        <v>354</v>
      </c>
      <c r="C14" s="207">
        <v>3921.5</v>
      </c>
      <c r="D14" s="207">
        <v>1004.5</v>
      </c>
      <c r="E14" s="208">
        <v>4433.1000000000004</v>
      </c>
      <c r="F14" s="208">
        <v>752</v>
      </c>
      <c r="G14" s="208">
        <v>800</v>
      </c>
      <c r="H14" s="208">
        <v>100</v>
      </c>
      <c r="I14" s="209">
        <f>G14/4</f>
        <v>200</v>
      </c>
      <c r="J14" s="209">
        <v>200</v>
      </c>
      <c r="K14" s="209">
        <v>200</v>
      </c>
      <c r="L14" s="209">
        <v>200</v>
      </c>
    </row>
    <row r="15" spans="1:12" ht="15.75" customHeight="1" x14ac:dyDescent="0.3">
      <c r="A15" s="198" t="s">
        <v>355</v>
      </c>
      <c r="B15" s="206" t="s">
        <v>356</v>
      </c>
      <c r="C15" s="207">
        <v>4743</v>
      </c>
      <c r="D15" s="207">
        <v>2794</v>
      </c>
      <c r="E15" s="208">
        <v>4000</v>
      </c>
      <c r="F15" s="208">
        <v>0</v>
      </c>
      <c r="G15" s="208">
        <f t="shared" ref="G15:G19" si="0">I15+J15+K15+L15</f>
        <v>0</v>
      </c>
      <c r="H15" s="208">
        <v>0</v>
      </c>
      <c r="I15" s="209">
        <v>0</v>
      </c>
      <c r="J15" s="209">
        <v>0</v>
      </c>
      <c r="K15" s="209">
        <v>0</v>
      </c>
      <c r="L15" s="209">
        <v>0</v>
      </c>
    </row>
    <row r="16" spans="1:12" ht="15.75" customHeight="1" x14ac:dyDescent="0.3">
      <c r="A16" s="198" t="s">
        <v>357</v>
      </c>
      <c r="B16" s="206" t="s">
        <v>358</v>
      </c>
      <c r="C16" s="207">
        <v>1204.0999999999999</v>
      </c>
      <c r="D16" s="207">
        <v>68.7</v>
      </c>
      <c r="E16" s="208">
        <v>1000</v>
      </c>
      <c r="F16" s="208">
        <v>0</v>
      </c>
      <c r="G16" s="208">
        <f t="shared" si="0"/>
        <v>0</v>
      </c>
      <c r="H16" s="208">
        <v>0</v>
      </c>
      <c r="I16" s="209">
        <v>0</v>
      </c>
      <c r="J16" s="209">
        <v>0</v>
      </c>
      <c r="K16" s="209">
        <v>0</v>
      </c>
      <c r="L16" s="209">
        <v>0</v>
      </c>
    </row>
    <row r="17" spans="1:12" ht="15.75" customHeight="1" x14ac:dyDescent="0.3">
      <c r="A17" s="198" t="s">
        <v>359</v>
      </c>
      <c r="B17" s="206" t="s">
        <v>360</v>
      </c>
      <c r="C17" s="207">
        <v>2700</v>
      </c>
      <c r="D17" s="207">
        <v>451</v>
      </c>
      <c r="E17" s="208">
        <f t="shared" ref="E17:E19" si="1">G17+H17+I17+J17</f>
        <v>0</v>
      </c>
      <c r="F17" s="208">
        <v>0</v>
      </c>
      <c r="G17" s="208">
        <f t="shared" si="0"/>
        <v>0</v>
      </c>
      <c r="H17" s="208">
        <v>0</v>
      </c>
      <c r="I17" s="209">
        <v>0</v>
      </c>
      <c r="J17" s="209">
        <v>0</v>
      </c>
      <c r="K17" s="209">
        <v>0</v>
      </c>
      <c r="L17" s="209">
        <v>0</v>
      </c>
    </row>
    <row r="18" spans="1:12" ht="14.25" customHeight="1" x14ac:dyDescent="0.3">
      <c r="A18" s="198" t="s">
        <v>361</v>
      </c>
      <c r="B18" s="206" t="s">
        <v>362</v>
      </c>
      <c r="C18" s="207">
        <v>2201.5</v>
      </c>
      <c r="D18" s="207">
        <v>526.29999999999995</v>
      </c>
      <c r="E18" s="208">
        <v>4301.1000000000004</v>
      </c>
      <c r="F18" s="208">
        <v>324.10000000000002</v>
      </c>
      <c r="G18" s="208">
        <v>3786.1</v>
      </c>
      <c r="H18" s="208">
        <v>324.10000000000002</v>
      </c>
      <c r="I18" s="209">
        <f>G18/4</f>
        <v>946.52499999999998</v>
      </c>
      <c r="J18" s="209">
        <v>946.52499999999998</v>
      </c>
      <c r="K18" s="209">
        <v>946.52499999999998</v>
      </c>
      <c r="L18" s="209">
        <v>946.52499999999998</v>
      </c>
    </row>
    <row r="19" spans="1:12" ht="39.6" x14ac:dyDescent="0.3">
      <c r="A19" s="198" t="s">
        <v>363</v>
      </c>
      <c r="B19" s="206" t="s">
        <v>364</v>
      </c>
      <c r="C19" s="207">
        <v>0</v>
      </c>
      <c r="D19" s="207">
        <v>0</v>
      </c>
      <c r="E19" s="208">
        <f t="shared" si="1"/>
        <v>0</v>
      </c>
      <c r="F19" s="208">
        <v>0</v>
      </c>
      <c r="G19" s="208">
        <f t="shared" si="0"/>
        <v>0</v>
      </c>
      <c r="H19" s="208">
        <v>0</v>
      </c>
      <c r="I19" s="209">
        <v>0</v>
      </c>
      <c r="J19" s="209">
        <v>0</v>
      </c>
      <c r="K19" s="209">
        <v>0</v>
      </c>
      <c r="L19" s="209">
        <v>0</v>
      </c>
    </row>
    <row r="20" spans="1:12" ht="26.4" x14ac:dyDescent="0.3">
      <c r="A20" s="198">
        <v>6</v>
      </c>
      <c r="B20" s="206" t="s">
        <v>365</v>
      </c>
      <c r="C20" s="207">
        <v>11.28</v>
      </c>
      <c r="D20" s="207">
        <f t="shared" ref="D20" si="2">D11/D8/12</f>
        <v>32.193262411347519</v>
      </c>
      <c r="E20" s="207">
        <v>23.9</v>
      </c>
      <c r="F20" s="207">
        <v>32.81</v>
      </c>
      <c r="G20" s="207">
        <f t="shared" ref="G20:H20" si="3">G11/G8/12</f>
        <v>16.041666666666668</v>
      </c>
      <c r="H20" s="207">
        <f t="shared" si="3"/>
        <v>18.75</v>
      </c>
      <c r="I20" s="256">
        <f>I11/I8/3</f>
        <v>16.041666666666668</v>
      </c>
      <c r="J20" s="256">
        <f t="shared" ref="J20:L20" si="4">J11/J8/3</f>
        <v>16.041666666666668</v>
      </c>
      <c r="K20" s="256">
        <f t="shared" si="4"/>
        <v>16.041666666666668</v>
      </c>
      <c r="L20" s="256">
        <f t="shared" si="4"/>
        <v>16.041666666666668</v>
      </c>
    </row>
    <row r="21" spans="1:12" ht="52.8" x14ac:dyDescent="0.3">
      <c r="A21" s="198">
        <v>7</v>
      </c>
      <c r="B21" s="199" t="s">
        <v>366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</row>
    <row r="22" spans="1:12" ht="32.25" customHeight="1" x14ac:dyDescent="0.3">
      <c r="A22" s="198">
        <v>8</v>
      </c>
      <c r="B22" s="199" t="s">
        <v>367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</row>
    <row r="23" spans="1:12" ht="27" customHeight="1" x14ac:dyDescent="0.3">
      <c r="A23" s="203">
        <v>9</v>
      </c>
      <c r="B23" s="204" t="s">
        <v>368</v>
      </c>
      <c r="C23" s="210">
        <f>C11</f>
        <v>113839.8</v>
      </c>
      <c r="D23" s="210">
        <f t="shared" ref="D23:L23" si="5">D11</f>
        <v>18157</v>
      </c>
      <c r="E23" s="210">
        <f t="shared" si="5"/>
        <v>183750</v>
      </c>
      <c r="F23" s="210">
        <f t="shared" si="5"/>
        <v>15750</v>
      </c>
      <c r="G23" s="210">
        <f t="shared" si="5"/>
        <v>115500</v>
      </c>
      <c r="H23" s="210">
        <f t="shared" si="5"/>
        <v>9000</v>
      </c>
      <c r="I23" s="210">
        <f t="shared" si="5"/>
        <v>28875</v>
      </c>
      <c r="J23" s="210">
        <f t="shared" si="5"/>
        <v>28875</v>
      </c>
      <c r="K23" s="210">
        <f t="shared" si="5"/>
        <v>28875</v>
      </c>
      <c r="L23" s="210">
        <f t="shared" si="5"/>
        <v>28875</v>
      </c>
    </row>
    <row r="24" spans="1:12" ht="15.75" hidden="1" customHeight="1" x14ac:dyDescent="0.3">
      <c r="A24" s="22"/>
      <c r="B24" s="22"/>
      <c r="C24" s="22"/>
      <c r="D24" s="22"/>
      <c r="E24" s="23"/>
      <c r="F24" s="23"/>
      <c r="G24" s="23"/>
      <c r="H24" s="23"/>
      <c r="I24" s="23"/>
      <c r="J24" s="23"/>
      <c r="K24" s="25"/>
      <c r="L24" s="24"/>
    </row>
    <row r="25" spans="1:12" ht="17.25" customHeight="1" x14ac:dyDescent="0.3">
      <c r="A25" s="314" t="s">
        <v>369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</row>
    <row r="26" spans="1:12" ht="25.5" customHeight="1" x14ac:dyDescent="0.3">
      <c r="A26" s="298" t="s">
        <v>291</v>
      </c>
      <c r="B26" s="298"/>
      <c r="C26" s="4"/>
      <c r="D26" s="299" t="s">
        <v>370</v>
      </c>
      <c r="E26" s="299"/>
      <c r="F26" s="142"/>
      <c r="G26" s="309" t="s">
        <v>292</v>
      </c>
      <c r="H26" s="309"/>
      <c r="I26" s="309"/>
      <c r="J26" s="3"/>
    </row>
    <row r="27" spans="1:12" x14ac:dyDescent="0.3">
      <c r="A27" s="295" t="s">
        <v>259</v>
      </c>
      <c r="B27" s="295"/>
      <c r="C27" s="250"/>
      <c r="D27" s="295" t="s">
        <v>260</v>
      </c>
      <c r="E27" s="295"/>
      <c r="F27" s="258"/>
      <c r="G27" s="296" t="s">
        <v>261</v>
      </c>
      <c r="H27" s="296"/>
      <c r="I27" s="296"/>
      <c r="J27" s="3"/>
    </row>
    <row r="28" spans="1:12" ht="25.5" customHeight="1" x14ac:dyDescent="0.3">
      <c r="A28" s="298" t="s">
        <v>262</v>
      </c>
      <c r="B28" s="298"/>
      <c r="C28" s="4"/>
      <c r="D28" s="299" t="s">
        <v>257</v>
      </c>
      <c r="E28" s="299"/>
      <c r="F28" s="142"/>
      <c r="G28" s="309" t="s">
        <v>263</v>
      </c>
      <c r="H28" s="309"/>
      <c r="I28" s="309"/>
      <c r="J28" s="3"/>
    </row>
    <row r="29" spans="1:12" x14ac:dyDescent="0.3">
      <c r="A29" s="295" t="s">
        <v>259</v>
      </c>
      <c r="B29" s="295"/>
      <c r="C29" s="250"/>
      <c r="D29" s="295" t="s">
        <v>260</v>
      </c>
      <c r="E29" s="295"/>
      <c r="F29" s="258"/>
      <c r="G29" s="296" t="s">
        <v>261</v>
      </c>
      <c r="H29" s="296"/>
      <c r="I29" s="296"/>
      <c r="J29" s="3"/>
    </row>
    <row r="30" spans="1:12" x14ac:dyDescent="0.3">
      <c r="A30" s="2"/>
      <c r="B30" s="140"/>
      <c r="C30" s="12"/>
      <c r="D30" s="12"/>
      <c r="E30" s="12"/>
      <c r="F30" s="12"/>
      <c r="G30" s="12"/>
      <c r="H30" s="12"/>
      <c r="I30" s="12"/>
      <c r="J30" s="3"/>
    </row>
    <row r="31" spans="1:12" ht="25.5" customHeight="1" x14ac:dyDescent="0.3">
      <c r="A31" s="298" t="s">
        <v>264</v>
      </c>
      <c r="B31" s="298"/>
      <c r="C31" s="4"/>
      <c r="D31" s="299" t="s">
        <v>257</v>
      </c>
      <c r="E31" s="299"/>
      <c r="F31" s="142"/>
      <c r="G31" s="309" t="s">
        <v>265</v>
      </c>
      <c r="H31" s="309"/>
      <c r="I31" s="309"/>
      <c r="J31" s="3"/>
    </row>
    <row r="32" spans="1:12" x14ac:dyDescent="0.3">
      <c r="A32" s="295" t="s">
        <v>259</v>
      </c>
      <c r="B32" s="295"/>
      <c r="C32" s="250"/>
      <c r="D32" s="295" t="s">
        <v>260</v>
      </c>
      <c r="E32" s="295"/>
      <c r="F32" s="258"/>
      <c r="G32" s="296" t="s">
        <v>261</v>
      </c>
      <c r="H32" s="296"/>
      <c r="I32" s="296"/>
      <c r="J32" s="3"/>
    </row>
    <row r="33" spans="1:12" hidden="1" x14ac:dyDescent="0.3"/>
    <row r="34" spans="1:12" ht="25.5" customHeight="1" x14ac:dyDescent="0.3">
      <c r="A34" s="298" t="s">
        <v>266</v>
      </c>
      <c r="B34" s="298"/>
      <c r="C34" s="4"/>
      <c r="D34" s="299" t="s">
        <v>257</v>
      </c>
      <c r="E34" s="299"/>
      <c r="F34" s="142"/>
      <c r="G34" s="309" t="s">
        <v>267</v>
      </c>
      <c r="H34" s="309"/>
      <c r="I34" s="309"/>
      <c r="J34" s="3"/>
    </row>
    <row r="35" spans="1:12" x14ac:dyDescent="0.3">
      <c r="A35" s="295" t="s">
        <v>259</v>
      </c>
      <c r="B35" s="295"/>
      <c r="C35" s="250"/>
      <c r="D35" s="295" t="s">
        <v>260</v>
      </c>
      <c r="E35" s="295"/>
      <c r="F35" s="258"/>
      <c r="G35" s="296" t="s">
        <v>261</v>
      </c>
      <c r="H35" s="296"/>
      <c r="I35" s="296"/>
      <c r="J35" s="3"/>
    </row>
    <row r="36" spans="1:12" x14ac:dyDescent="0.3">
      <c r="A36" s="313" t="s">
        <v>371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</row>
  </sheetData>
  <mergeCells count="35">
    <mergeCell ref="E5:F5"/>
    <mergeCell ref="H1:L1"/>
    <mergeCell ref="G5:H5"/>
    <mergeCell ref="I5:L5"/>
    <mergeCell ref="A3:L3"/>
    <mergeCell ref="A4:L4"/>
    <mergeCell ref="A5:A6"/>
    <mergeCell ref="B5:B6"/>
    <mergeCell ref="C5:D5"/>
    <mergeCell ref="A36:L36"/>
    <mergeCell ref="A31:B31"/>
    <mergeCell ref="A25:L25"/>
    <mergeCell ref="A28:B28"/>
    <mergeCell ref="D28:E28"/>
    <mergeCell ref="G28:I28"/>
    <mergeCell ref="A29:B29"/>
    <mergeCell ref="D29:E29"/>
    <mergeCell ref="G29:I29"/>
    <mergeCell ref="D31:E31"/>
    <mergeCell ref="G31:I31"/>
    <mergeCell ref="A32:B32"/>
    <mergeCell ref="D32:E32"/>
    <mergeCell ref="G32:I32"/>
    <mergeCell ref="A26:B26"/>
    <mergeCell ref="D26:E26"/>
    <mergeCell ref="A35:B35"/>
    <mergeCell ref="D35:E35"/>
    <mergeCell ref="G35:I35"/>
    <mergeCell ref="G26:I26"/>
    <mergeCell ref="A27:B27"/>
    <mergeCell ref="D27:E27"/>
    <mergeCell ref="G27:I27"/>
    <mergeCell ref="A34:B34"/>
    <mergeCell ref="D34:E34"/>
    <mergeCell ref="G34:I34"/>
  </mergeCells>
  <pageMargins left="0" right="0" top="0" bottom="0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19" zoomScaleNormal="100" zoomScaleSheetLayoutView="100" workbookViewId="0">
      <selection activeCell="D29" sqref="D29:E29"/>
    </sheetView>
  </sheetViews>
  <sheetFormatPr defaultRowHeight="14.4" x14ac:dyDescent="0.3"/>
  <cols>
    <col min="1" max="1" width="40.6640625" customWidth="1"/>
    <col min="2" max="2" width="16.109375" customWidth="1"/>
    <col min="3" max="3" width="17.88671875" customWidth="1"/>
    <col min="4" max="4" width="19" customWidth="1"/>
    <col min="5" max="5" width="20.33203125" customWidth="1"/>
    <col min="6" max="6" width="21.88671875" customWidth="1"/>
  </cols>
  <sheetData>
    <row r="1" spans="1:6" x14ac:dyDescent="0.3">
      <c r="A1" s="16"/>
      <c r="B1" s="16"/>
      <c r="C1" s="16"/>
      <c r="D1" s="311" t="s">
        <v>372</v>
      </c>
      <c r="E1" s="311"/>
      <c r="F1" s="311"/>
    </row>
    <row r="2" spans="1:6" x14ac:dyDescent="0.3">
      <c r="A2" s="16"/>
      <c r="B2" s="16"/>
      <c r="C2" s="16"/>
      <c r="D2" s="321" t="s">
        <v>373</v>
      </c>
      <c r="E2" s="321"/>
      <c r="F2" s="321"/>
    </row>
    <row r="3" spans="1:6" ht="15.6" x14ac:dyDescent="0.3">
      <c r="A3" s="21"/>
      <c r="B3" s="21"/>
      <c r="C3" s="21"/>
      <c r="D3" s="21"/>
      <c r="E3" s="21"/>
      <c r="F3" s="21"/>
    </row>
    <row r="4" spans="1:6" ht="15.6" x14ac:dyDescent="0.3">
      <c r="A4" s="312" t="s">
        <v>374</v>
      </c>
      <c r="B4" s="312"/>
      <c r="C4" s="312"/>
      <c r="D4" s="312"/>
      <c r="E4" s="312"/>
      <c r="F4" s="312"/>
    </row>
    <row r="5" spans="1:6" ht="15.6" x14ac:dyDescent="0.3">
      <c r="A5" s="312"/>
      <c r="B5" s="312"/>
      <c r="C5" s="312"/>
      <c r="D5" s="312"/>
      <c r="E5" s="312"/>
      <c r="F5" s="312"/>
    </row>
    <row r="6" spans="1:6" ht="15.6" x14ac:dyDescent="0.3">
      <c r="A6" s="322"/>
      <c r="B6" s="322"/>
      <c r="C6" s="322"/>
      <c r="D6" s="322"/>
      <c r="E6" s="322"/>
      <c r="F6" s="322"/>
    </row>
    <row r="7" spans="1:6" ht="41.4" x14ac:dyDescent="0.3">
      <c r="A7" s="26" t="s">
        <v>375</v>
      </c>
      <c r="B7" s="26" t="s">
        <v>376</v>
      </c>
      <c r="C7" s="26" t="s">
        <v>377</v>
      </c>
      <c r="D7" s="26" t="s">
        <v>378</v>
      </c>
      <c r="E7" s="26" t="s">
        <v>379</v>
      </c>
      <c r="F7" s="26" t="s">
        <v>380</v>
      </c>
    </row>
    <row r="8" spans="1:6" ht="124.8" x14ac:dyDescent="0.3">
      <c r="A8" s="19" t="s">
        <v>381</v>
      </c>
      <c r="B8" s="18" t="s">
        <v>382</v>
      </c>
      <c r="C8" s="20"/>
      <c r="D8" s="20"/>
      <c r="E8" s="20"/>
      <c r="F8" s="18" t="s">
        <v>383</v>
      </c>
    </row>
    <row r="9" spans="1:6" ht="15.6" x14ac:dyDescent="0.3">
      <c r="A9" s="18" t="s">
        <v>384</v>
      </c>
      <c r="B9" s="18" t="s">
        <v>385</v>
      </c>
      <c r="C9" s="20"/>
      <c r="D9" s="20"/>
      <c r="E9" s="20"/>
      <c r="F9" s="18"/>
    </row>
    <row r="10" spans="1:6" ht="93.6" x14ac:dyDescent="0.3">
      <c r="A10" s="19" t="s">
        <v>386</v>
      </c>
      <c r="B10" s="18" t="s">
        <v>382</v>
      </c>
      <c r="C10" s="143">
        <v>27661.200000000001</v>
      </c>
      <c r="D10" s="143">
        <v>10073.9</v>
      </c>
      <c r="E10" s="143">
        <f>C10-D10</f>
        <v>17587.300000000003</v>
      </c>
      <c r="F10" s="19"/>
    </row>
    <row r="11" spans="1:6" ht="15.6" x14ac:dyDescent="0.3">
      <c r="A11" s="18" t="s">
        <v>384</v>
      </c>
      <c r="B11" s="18" t="s">
        <v>387</v>
      </c>
      <c r="C11" s="144"/>
      <c r="D11" s="144"/>
      <c r="E11" s="143">
        <f t="shared" ref="E11:E19" si="0">C11-D11</f>
        <v>0</v>
      </c>
      <c r="F11" s="18"/>
    </row>
    <row r="12" spans="1:6" ht="15.6" x14ac:dyDescent="0.3">
      <c r="A12" s="19" t="s">
        <v>388</v>
      </c>
      <c r="B12" s="18"/>
      <c r="C12" s="143">
        <v>349782.3</v>
      </c>
      <c r="D12" s="143">
        <v>139975.4</v>
      </c>
      <c r="E12" s="143">
        <f t="shared" si="0"/>
        <v>209806.9</v>
      </c>
      <c r="F12" s="18"/>
    </row>
    <row r="13" spans="1:6" ht="15.6" x14ac:dyDescent="0.3">
      <c r="A13" s="18" t="s">
        <v>384</v>
      </c>
      <c r="B13" s="18"/>
      <c r="C13" s="144"/>
      <c r="D13" s="144"/>
      <c r="E13" s="143">
        <f t="shared" si="0"/>
        <v>0</v>
      </c>
      <c r="F13" s="18"/>
    </row>
    <row r="14" spans="1:6" ht="15.6" x14ac:dyDescent="0.3">
      <c r="A14" s="19" t="s">
        <v>389</v>
      </c>
      <c r="B14" s="19"/>
      <c r="C14" s="143">
        <v>8841.9</v>
      </c>
      <c r="D14" s="143">
        <v>5091.7</v>
      </c>
      <c r="E14" s="143">
        <f t="shared" si="0"/>
        <v>3750.2</v>
      </c>
      <c r="F14" s="19"/>
    </row>
    <row r="15" spans="1:6" ht="15.6" x14ac:dyDescent="0.3">
      <c r="A15" s="18" t="s">
        <v>384</v>
      </c>
      <c r="B15" s="18"/>
      <c r="C15" s="144"/>
      <c r="D15" s="144"/>
      <c r="E15" s="143">
        <f t="shared" si="0"/>
        <v>0</v>
      </c>
      <c r="F15" s="18"/>
    </row>
    <row r="16" spans="1:6" ht="15.6" x14ac:dyDescent="0.3">
      <c r="A16" s="19" t="s">
        <v>390</v>
      </c>
      <c r="B16" s="19"/>
      <c r="C16" s="143">
        <v>7102.7</v>
      </c>
      <c r="D16" s="143">
        <v>2345.1</v>
      </c>
      <c r="E16" s="143">
        <f t="shared" si="0"/>
        <v>4757.6000000000004</v>
      </c>
      <c r="F16" s="19"/>
    </row>
    <row r="17" spans="1:8" ht="15.6" x14ac:dyDescent="0.3">
      <c r="A17" s="18" t="s">
        <v>384</v>
      </c>
      <c r="B17" s="18"/>
      <c r="C17" s="144"/>
      <c r="D17" s="144"/>
      <c r="E17" s="143">
        <f t="shared" si="0"/>
        <v>0</v>
      </c>
      <c r="F17" s="18"/>
    </row>
    <row r="18" spans="1:8" ht="15.6" x14ac:dyDescent="0.3">
      <c r="A18" s="19" t="s">
        <v>391</v>
      </c>
      <c r="B18" s="19"/>
      <c r="C18" s="143">
        <v>1357.7</v>
      </c>
      <c r="D18" s="143">
        <v>105.7</v>
      </c>
      <c r="E18" s="143">
        <f t="shared" si="0"/>
        <v>1252</v>
      </c>
      <c r="F18" s="19"/>
    </row>
    <row r="19" spans="1:8" ht="15.6" x14ac:dyDescent="0.3">
      <c r="A19" s="18" t="s">
        <v>384</v>
      </c>
      <c r="B19" s="18"/>
      <c r="C19" s="144"/>
      <c r="D19" s="144"/>
      <c r="E19" s="143">
        <f t="shared" si="0"/>
        <v>0</v>
      </c>
      <c r="F19" s="18"/>
    </row>
    <row r="20" spans="1:8" ht="15.6" x14ac:dyDescent="0.3">
      <c r="A20" s="19" t="s">
        <v>392</v>
      </c>
      <c r="B20" s="19"/>
      <c r="C20" s="143">
        <f>C12+C14+C16+C18+C10</f>
        <v>394745.80000000005</v>
      </c>
      <c r="D20" s="143">
        <v>157591.79999999999</v>
      </c>
      <c r="E20" s="143">
        <f t="shared" ref="E20" si="1">E12+E14+E16+E18+E10</f>
        <v>237154</v>
      </c>
      <c r="F20" s="19"/>
    </row>
    <row r="22" spans="1:8" ht="25.5" customHeight="1" x14ac:dyDescent="0.3">
      <c r="A22" s="298" t="s">
        <v>291</v>
      </c>
      <c r="B22" s="298"/>
      <c r="C22" s="4"/>
      <c r="D22" s="299" t="s">
        <v>257</v>
      </c>
      <c r="E22" s="299"/>
      <c r="F22" s="254" t="s">
        <v>292</v>
      </c>
      <c r="H22" s="3"/>
    </row>
    <row r="23" spans="1:8" x14ac:dyDescent="0.3">
      <c r="A23" s="295" t="s">
        <v>259</v>
      </c>
      <c r="B23" s="295"/>
      <c r="C23" s="250"/>
      <c r="D23" s="295" t="s">
        <v>260</v>
      </c>
      <c r="E23" s="295"/>
      <c r="F23" s="249" t="s">
        <v>261</v>
      </c>
      <c r="H23" s="3"/>
    </row>
    <row r="24" spans="1:8" ht="25.5" customHeight="1" x14ac:dyDescent="0.3">
      <c r="A24" s="298" t="s">
        <v>262</v>
      </c>
      <c r="B24" s="298"/>
      <c r="C24" s="4"/>
      <c r="D24" s="299" t="s">
        <v>257</v>
      </c>
      <c r="E24" s="299"/>
      <c r="F24" s="254" t="s">
        <v>263</v>
      </c>
      <c r="H24" s="3"/>
    </row>
    <row r="25" spans="1:8" x14ac:dyDescent="0.3">
      <c r="A25" s="295" t="s">
        <v>259</v>
      </c>
      <c r="B25" s="295"/>
      <c r="C25" s="250"/>
      <c r="D25" s="295" t="s">
        <v>260</v>
      </c>
      <c r="E25" s="295"/>
      <c r="F25" s="249" t="s">
        <v>261</v>
      </c>
      <c r="H25" s="3"/>
    </row>
    <row r="26" spans="1:8" x14ac:dyDescent="0.3">
      <c r="A26" s="2"/>
      <c r="B26" s="140"/>
      <c r="C26" s="12"/>
      <c r="D26" s="12"/>
      <c r="E26" s="12"/>
      <c r="F26" s="12"/>
      <c r="H26" s="3"/>
    </row>
    <row r="27" spans="1:8" ht="25.5" customHeight="1" x14ac:dyDescent="0.3">
      <c r="A27" s="298" t="s">
        <v>264</v>
      </c>
      <c r="B27" s="298"/>
      <c r="C27" s="4"/>
      <c r="D27" s="299" t="s">
        <v>257</v>
      </c>
      <c r="E27" s="299"/>
      <c r="F27" s="254" t="s">
        <v>265</v>
      </c>
      <c r="H27" s="3"/>
    </row>
    <row r="28" spans="1:8" x14ac:dyDescent="0.3">
      <c r="A28" s="295" t="s">
        <v>259</v>
      </c>
      <c r="B28" s="295"/>
      <c r="C28" s="250"/>
      <c r="D28" s="295" t="s">
        <v>260</v>
      </c>
      <c r="E28" s="295"/>
      <c r="F28" s="249" t="s">
        <v>261</v>
      </c>
      <c r="H28" s="3"/>
    </row>
    <row r="29" spans="1:8" ht="25.5" customHeight="1" x14ac:dyDescent="0.3">
      <c r="A29" s="298" t="s">
        <v>266</v>
      </c>
      <c r="B29" s="298"/>
      <c r="C29" s="4"/>
      <c r="D29" s="299" t="s">
        <v>257</v>
      </c>
      <c r="E29" s="299"/>
      <c r="F29" s="254" t="s">
        <v>267</v>
      </c>
      <c r="H29" s="3"/>
    </row>
    <row r="30" spans="1:8" x14ac:dyDescent="0.3">
      <c r="A30" s="295" t="s">
        <v>259</v>
      </c>
      <c r="B30" s="295"/>
      <c r="C30" s="250"/>
      <c r="D30" s="295" t="s">
        <v>260</v>
      </c>
      <c r="E30" s="295"/>
      <c r="F30" s="249" t="s">
        <v>261</v>
      </c>
      <c r="H30" s="3"/>
    </row>
  </sheetData>
  <mergeCells count="21">
    <mergeCell ref="D1:F1"/>
    <mergeCell ref="D2:F2"/>
    <mergeCell ref="A4:F4"/>
    <mergeCell ref="A5:F5"/>
    <mergeCell ref="A6:F6"/>
    <mergeCell ref="A22:B22"/>
    <mergeCell ref="D22:E22"/>
    <mergeCell ref="A23:B23"/>
    <mergeCell ref="D23:E23"/>
    <mergeCell ref="A28:B28"/>
    <mergeCell ref="D28:E28"/>
    <mergeCell ref="A25:B25"/>
    <mergeCell ref="D25:E25"/>
    <mergeCell ref="A27:B27"/>
    <mergeCell ref="D27:E27"/>
    <mergeCell ref="A29:B29"/>
    <mergeCell ref="D29:E29"/>
    <mergeCell ref="A30:B30"/>
    <mergeCell ref="D30:E30"/>
    <mergeCell ref="A24:B24"/>
    <mergeCell ref="D24:E24"/>
  </mergeCells>
  <pageMargins left="0" right="0" top="0" bottom="0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view="pageBreakPreview" topLeftCell="A13" zoomScale="90" zoomScaleNormal="100" zoomScaleSheetLayoutView="90" workbookViewId="0">
      <selection activeCell="F16" sqref="F16"/>
    </sheetView>
  </sheetViews>
  <sheetFormatPr defaultRowHeight="14.4" x14ac:dyDescent="0.3"/>
  <cols>
    <col min="1" max="1" width="6.5546875" customWidth="1"/>
    <col min="2" max="2" width="31.5546875" customWidth="1"/>
    <col min="3" max="3" width="13.109375" customWidth="1"/>
    <col min="4" max="4" width="14.44140625" customWidth="1"/>
    <col min="5" max="5" width="16.44140625" customWidth="1"/>
    <col min="6" max="6" width="15" customWidth="1"/>
    <col min="7" max="7" width="15.109375" customWidth="1"/>
    <col min="8" max="8" width="18" customWidth="1"/>
    <col min="9" max="9" width="18.33203125" customWidth="1"/>
  </cols>
  <sheetData>
    <row r="1" spans="1:22" x14ac:dyDescent="0.3">
      <c r="F1" s="330" t="s">
        <v>393</v>
      </c>
      <c r="G1" s="330"/>
      <c r="H1" s="330"/>
    </row>
    <row r="2" spans="1:22" x14ac:dyDescent="0.3">
      <c r="G2" s="321"/>
      <c r="H2" s="321"/>
    </row>
    <row r="3" spans="1:22" ht="15.6" x14ac:dyDescent="0.3">
      <c r="A3" s="312" t="s">
        <v>394</v>
      </c>
      <c r="B3" s="312"/>
      <c r="C3" s="312"/>
      <c r="D3" s="312"/>
      <c r="E3" s="312"/>
      <c r="F3" s="312"/>
      <c r="G3" s="312"/>
      <c r="H3" s="312"/>
    </row>
    <row r="5" spans="1:22" x14ac:dyDescent="0.3">
      <c r="A5" s="323" t="s">
        <v>395</v>
      </c>
      <c r="B5" s="323"/>
      <c r="C5" s="323"/>
      <c r="D5" s="323"/>
      <c r="E5" s="323"/>
      <c r="F5" s="323"/>
      <c r="G5" s="323"/>
      <c r="H5" s="323"/>
      <c r="I5" s="9"/>
    </row>
    <row r="6" spans="1:22" x14ac:dyDescent="0.3">
      <c r="A6" s="9"/>
      <c r="B6" s="9"/>
      <c r="C6" s="9"/>
      <c r="D6" s="9"/>
      <c r="E6" s="9"/>
      <c r="F6" s="9"/>
      <c r="G6" s="9"/>
      <c r="H6" s="253" t="s">
        <v>396</v>
      </c>
      <c r="I6" s="9"/>
    </row>
    <row r="7" spans="1:22" x14ac:dyDescent="0.3">
      <c r="A7" s="9"/>
      <c r="B7" s="9"/>
      <c r="C7" s="9"/>
      <c r="D7" s="9"/>
      <c r="E7" s="9"/>
      <c r="F7" s="9"/>
      <c r="G7" s="9"/>
      <c r="H7" s="38" t="s">
        <v>316</v>
      </c>
      <c r="I7" s="9"/>
    </row>
    <row r="8" spans="1:22" ht="45" customHeight="1" x14ac:dyDescent="0.3">
      <c r="A8" s="301" t="s">
        <v>273</v>
      </c>
      <c r="B8" s="301" t="s">
        <v>397</v>
      </c>
      <c r="C8" s="301" t="s">
        <v>398</v>
      </c>
      <c r="D8" s="301" t="s">
        <v>399</v>
      </c>
      <c r="E8" s="324" t="s">
        <v>400</v>
      </c>
      <c r="F8" s="325"/>
      <c r="G8" s="326"/>
      <c r="H8" s="301" t="s">
        <v>401</v>
      </c>
      <c r="I8" s="10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42" customHeight="1" x14ac:dyDescent="0.3">
      <c r="A9" s="301"/>
      <c r="B9" s="301"/>
      <c r="C9" s="301"/>
      <c r="D9" s="301"/>
      <c r="E9" s="252" t="s">
        <v>402</v>
      </c>
      <c r="F9" s="252" t="s">
        <v>403</v>
      </c>
      <c r="G9" s="252" t="s">
        <v>404</v>
      </c>
      <c r="H9" s="301"/>
      <c r="I9" s="3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3">
      <c r="A10" s="252">
        <v>1</v>
      </c>
      <c r="B10" s="252">
        <v>2</v>
      </c>
      <c r="C10" s="252">
        <v>3</v>
      </c>
      <c r="D10" s="252">
        <v>4</v>
      </c>
      <c r="E10" s="252">
        <v>5</v>
      </c>
      <c r="F10" s="252">
        <v>6</v>
      </c>
      <c r="G10" s="252">
        <v>7</v>
      </c>
      <c r="H10" s="252">
        <v>8</v>
      </c>
      <c r="I10" s="1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45" customHeight="1" x14ac:dyDescent="0.3">
      <c r="A11" s="252">
        <v>1</v>
      </c>
      <c r="B11" s="252" t="s">
        <v>405</v>
      </c>
      <c r="C11" s="252">
        <v>2019</v>
      </c>
      <c r="D11" s="252" t="s">
        <v>406</v>
      </c>
      <c r="E11" s="145">
        <v>62.5</v>
      </c>
      <c r="F11" s="145">
        <v>79.3</v>
      </c>
      <c r="G11" s="145">
        <v>83.3</v>
      </c>
      <c r="H11" s="146">
        <f>G11/F11*100-100</f>
        <v>5.0441361916771825</v>
      </c>
      <c r="I11" s="1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45" customHeight="1" x14ac:dyDescent="0.3">
      <c r="A12" s="252">
        <v>2</v>
      </c>
      <c r="B12" s="252" t="s">
        <v>405</v>
      </c>
      <c r="C12" s="252">
        <v>2019</v>
      </c>
      <c r="D12" s="252" t="s">
        <v>406</v>
      </c>
      <c r="E12" s="145">
        <v>62.5</v>
      </c>
      <c r="F12" s="145">
        <v>79.3</v>
      </c>
      <c r="G12" s="145">
        <v>83.3</v>
      </c>
      <c r="H12" s="146">
        <f t="shared" ref="H12:H23" si="0">G12/F12*100-100</f>
        <v>5.0441361916771825</v>
      </c>
      <c r="I12" s="10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45" customHeight="1" x14ac:dyDescent="0.3">
      <c r="A13" s="252">
        <v>3</v>
      </c>
      <c r="B13" s="252" t="s">
        <v>405</v>
      </c>
      <c r="C13" s="252">
        <v>2019</v>
      </c>
      <c r="D13" s="252" t="s">
        <v>406</v>
      </c>
      <c r="E13" s="145">
        <v>62.5</v>
      </c>
      <c r="F13" s="145">
        <v>79.3</v>
      </c>
      <c r="G13" s="145">
        <v>83.3</v>
      </c>
      <c r="H13" s="146">
        <f t="shared" si="0"/>
        <v>5.0441361916771825</v>
      </c>
      <c r="I13" s="1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45" customHeight="1" x14ac:dyDescent="0.3">
      <c r="A14" s="252">
        <v>4</v>
      </c>
      <c r="B14" s="252" t="s">
        <v>407</v>
      </c>
      <c r="C14" s="252">
        <v>2019</v>
      </c>
      <c r="D14" s="252" t="s">
        <v>406</v>
      </c>
      <c r="E14" s="145">
        <v>62.5</v>
      </c>
      <c r="F14" s="145">
        <v>79.3</v>
      </c>
      <c r="G14" s="145">
        <v>83.3</v>
      </c>
      <c r="H14" s="146">
        <f t="shared" si="0"/>
        <v>5.0441361916771825</v>
      </c>
      <c r="I14" s="1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45" customHeight="1" x14ac:dyDescent="0.3">
      <c r="A15" s="252">
        <v>5</v>
      </c>
      <c r="B15" s="252" t="s">
        <v>407</v>
      </c>
      <c r="C15" s="252">
        <v>2019</v>
      </c>
      <c r="D15" s="252" t="s">
        <v>406</v>
      </c>
      <c r="E15" s="145">
        <v>62.5</v>
      </c>
      <c r="F15" s="145">
        <v>79.3</v>
      </c>
      <c r="G15" s="145">
        <v>83.3</v>
      </c>
      <c r="H15" s="146">
        <f t="shared" si="0"/>
        <v>5.0441361916771825</v>
      </c>
      <c r="I15" s="1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45" customHeight="1" x14ac:dyDescent="0.3">
      <c r="A16" s="252">
        <v>6</v>
      </c>
      <c r="B16" s="252" t="s">
        <v>407</v>
      </c>
      <c r="C16" s="252">
        <v>2019</v>
      </c>
      <c r="D16" s="252" t="s">
        <v>406</v>
      </c>
      <c r="E16" s="145">
        <v>62.5</v>
      </c>
      <c r="F16" s="145">
        <v>79.3</v>
      </c>
      <c r="G16" s="145">
        <v>83.3</v>
      </c>
      <c r="H16" s="146">
        <f t="shared" si="0"/>
        <v>5.0441361916771825</v>
      </c>
      <c r="I16" s="10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45" customHeight="1" x14ac:dyDescent="0.3">
      <c r="A17" s="252">
        <v>7</v>
      </c>
      <c r="B17" s="252" t="s">
        <v>407</v>
      </c>
      <c r="C17" s="252">
        <v>2019</v>
      </c>
      <c r="D17" s="252" t="s">
        <v>406</v>
      </c>
      <c r="E17" s="145">
        <v>62.5</v>
      </c>
      <c r="F17" s="145">
        <v>79.3</v>
      </c>
      <c r="G17" s="145">
        <v>83.3</v>
      </c>
      <c r="H17" s="146">
        <f t="shared" si="0"/>
        <v>5.0441361916771825</v>
      </c>
      <c r="I17" s="1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45" customHeight="1" x14ac:dyDescent="0.3">
      <c r="A18" s="252">
        <v>8</v>
      </c>
      <c r="B18" s="252" t="s">
        <v>408</v>
      </c>
      <c r="C18" s="252">
        <v>2016</v>
      </c>
      <c r="D18" s="252" t="s">
        <v>406</v>
      </c>
      <c r="E18" s="145">
        <v>89.5</v>
      </c>
      <c r="F18" s="145">
        <v>89.5</v>
      </c>
      <c r="G18" s="145">
        <v>93.9</v>
      </c>
      <c r="H18" s="146">
        <v>5</v>
      </c>
      <c r="I18" s="1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45" customHeight="1" x14ac:dyDescent="0.3">
      <c r="A19" s="252">
        <v>9</v>
      </c>
      <c r="B19" s="252" t="s">
        <v>408</v>
      </c>
      <c r="C19" s="252">
        <v>2016</v>
      </c>
      <c r="D19" s="252" t="s">
        <v>406</v>
      </c>
      <c r="E19" s="145">
        <v>89.5</v>
      </c>
      <c r="F19" s="145">
        <v>89.5</v>
      </c>
      <c r="G19" s="145">
        <v>93.9</v>
      </c>
      <c r="H19" s="146">
        <v>5</v>
      </c>
      <c r="I19" s="10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45" customHeight="1" x14ac:dyDescent="0.3">
      <c r="A20" s="252">
        <v>10</v>
      </c>
      <c r="B20" s="252" t="s">
        <v>409</v>
      </c>
      <c r="C20" s="252">
        <v>2018</v>
      </c>
      <c r="D20" s="252" t="s">
        <v>406</v>
      </c>
      <c r="E20" s="145">
        <v>65.099999999999994</v>
      </c>
      <c r="F20" s="145">
        <v>65.099999999999994</v>
      </c>
      <c r="G20" s="145">
        <v>68.3</v>
      </c>
      <c r="H20" s="146">
        <v>5</v>
      </c>
      <c r="I20" s="1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45" customHeight="1" x14ac:dyDescent="0.3">
      <c r="A21" s="252">
        <v>11</v>
      </c>
      <c r="B21" s="252" t="s">
        <v>410</v>
      </c>
      <c r="C21" s="252">
        <v>2011</v>
      </c>
      <c r="D21" s="252" t="s">
        <v>406</v>
      </c>
      <c r="E21" s="145">
        <v>102.5</v>
      </c>
      <c r="F21" s="145">
        <v>40.5</v>
      </c>
      <c r="G21" s="145">
        <v>42.5</v>
      </c>
      <c r="H21" s="146">
        <v>5</v>
      </c>
      <c r="I21" s="1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45" customHeight="1" x14ac:dyDescent="0.3">
      <c r="A22" s="252">
        <v>12</v>
      </c>
      <c r="B22" s="252" t="s">
        <v>411</v>
      </c>
      <c r="C22" s="252">
        <v>2010</v>
      </c>
      <c r="D22" s="252" t="s">
        <v>406</v>
      </c>
      <c r="E22" s="146">
        <v>52.5</v>
      </c>
      <c r="F22" s="146">
        <v>45.9</v>
      </c>
      <c r="G22" s="146">
        <v>48.1</v>
      </c>
      <c r="H22" s="146">
        <v>5</v>
      </c>
      <c r="I22" s="10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45" customHeight="1" x14ac:dyDescent="0.3">
      <c r="A23" s="252">
        <v>13</v>
      </c>
      <c r="B23" s="252" t="s">
        <v>412</v>
      </c>
      <c r="C23" s="252">
        <v>1988</v>
      </c>
      <c r="D23" s="252" t="s">
        <v>406</v>
      </c>
      <c r="E23" s="145">
        <v>64.400000000000006</v>
      </c>
      <c r="F23" s="145">
        <v>64.400000000000006</v>
      </c>
      <c r="G23" s="145">
        <v>67.62</v>
      </c>
      <c r="H23" s="146">
        <f t="shared" si="0"/>
        <v>5</v>
      </c>
      <c r="I23" s="10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3">
      <c r="A24" s="327" t="s">
        <v>280</v>
      </c>
      <c r="B24" s="328"/>
      <c r="C24" s="328"/>
      <c r="D24" s="329"/>
      <c r="E24" s="147">
        <f t="shared" ref="E24" si="1">E11+E12+E13+E14+E15+E16+E17+E18+E19+E20+E21+E22+E23</f>
        <v>901</v>
      </c>
      <c r="F24" s="147">
        <f>F11+F12+F13+F14+F15+F16+F17+F18+F19+F20+F21+F22+F23</f>
        <v>950</v>
      </c>
      <c r="G24" s="147">
        <f>G11+G12+G13+G14+G15+G16+G17+G18+G19+G20+G21+G22+G23</f>
        <v>997.42</v>
      </c>
      <c r="H24" s="252"/>
      <c r="I24" s="10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3">
      <c r="A26" s="331" t="s">
        <v>413</v>
      </c>
      <c r="B26" s="331"/>
      <c r="C26" s="331"/>
      <c r="D26" s="331"/>
      <c r="E26" s="331"/>
      <c r="F26" s="331"/>
      <c r="G26" s="331"/>
      <c r="H26" s="331"/>
      <c r="I26" s="10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3">
      <c r="A27" s="10"/>
      <c r="B27" s="10"/>
      <c r="C27" s="10"/>
      <c r="D27" s="10"/>
      <c r="E27" s="10"/>
      <c r="F27" s="10"/>
      <c r="G27" s="10"/>
      <c r="H27" s="10"/>
      <c r="I27" s="36" t="s">
        <v>414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3">
      <c r="A28" s="10"/>
      <c r="B28" s="10"/>
      <c r="C28" s="10"/>
      <c r="D28" s="10"/>
      <c r="E28" s="10"/>
      <c r="F28" s="10"/>
      <c r="G28" s="10"/>
      <c r="H28" s="10"/>
      <c r="I28" s="37" t="s">
        <v>316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0" customHeight="1" x14ac:dyDescent="0.3">
      <c r="A29" s="301" t="s">
        <v>273</v>
      </c>
      <c r="B29" s="301" t="s">
        <v>415</v>
      </c>
      <c r="C29" s="301" t="s">
        <v>397</v>
      </c>
      <c r="D29" s="301" t="s">
        <v>399</v>
      </c>
      <c r="E29" s="301" t="s">
        <v>416</v>
      </c>
      <c r="F29" s="301" t="s">
        <v>400</v>
      </c>
      <c r="G29" s="301"/>
      <c r="H29" s="301"/>
      <c r="I29" s="301" t="s">
        <v>401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43.5" customHeight="1" x14ac:dyDescent="0.3">
      <c r="A30" s="301"/>
      <c r="B30" s="301"/>
      <c r="C30" s="301"/>
      <c r="D30" s="301"/>
      <c r="E30" s="301"/>
      <c r="F30" s="252" t="s">
        <v>417</v>
      </c>
      <c r="G30" s="252" t="s">
        <v>418</v>
      </c>
      <c r="H30" s="252" t="s">
        <v>404</v>
      </c>
      <c r="I30" s="301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x14ac:dyDescent="0.3">
      <c r="A31" s="252">
        <v>1</v>
      </c>
      <c r="B31" s="252">
        <v>2</v>
      </c>
      <c r="C31" s="252">
        <v>3</v>
      </c>
      <c r="D31" s="252">
        <v>4</v>
      </c>
      <c r="E31" s="252">
        <v>5</v>
      </c>
      <c r="F31" s="252">
        <v>6</v>
      </c>
      <c r="G31" s="252">
        <v>7</v>
      </c>
      <c r="H31" s="252">
        <v>8</v>
      </c>
      <c r="I31" s="252">
        <v>9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3">
      <c r="A32" s="252"/>
      <c r="B32" s="252"/>
      <c r="C32" s="252"/>
      <c r="D32" s="252"/>
      <c r="E32" s="252"/>
      <c r="F32" s="252"/>
      <c r="G32" s="252"/>
      <c r="H32" s="252"/>
      <c r="I32" s="25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x14ac:dyDescent="0.3">
      <c r="A33" s="252"/>
      <c r="B33" s="252"/>
      <c r="C33" s="252"/>
      <c r="D33" s="252"/>
      <c r="E33" s="252"/>
      <c r="F33" s="252"/>
      <c r="G33" s="252"/>
      <c r="H33" s="252"/>
      <c r="I33" s="25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x14ac:dyDescent="0.3">
      <c r="A34" s="252"/>
      <c r="B34" s="252"/>
      <c r="C34" s="252"/>
      <c r="D34" s="252"/>
      <c r="E34" s="252"/>
      <c r="F34" s="252"/>
      <c r="G34" s="252"/>
      <c r="H34" s="252"/>
      <c r="I34" s="25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3">
      <c r="A35" s="252"/>
      <c r="B35" s="252"/>
      <c r="C35" s="252"/>
      <c r="D35" s="252"/>
      <c r="E35" s="252"/>
      <c r="F35" s="252"/>
      <c r="G35" s="252"/>
      <c r="H35" s="252"/>
      <c r="I35" s="25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2" customHeight="1" x14ac:dyDescent="0.3">
      <c r="A36" s="327" t="s">
        <v>280</v>
      </c>
      <c r="B36" s="328"/>
      <c r="C36" s="328"/>
      <c r="D36" s="328"/>
      <c r="E36" s="328"/>
      <c r="F36" s="329"/>
      <c r="G36" s="252"/>
      <c r="H36" s="252"/>
      <c r="I36" s="25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idden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25.5" customHeight="1" x14ac:dyDescent="0.3">
      <c r="A38" s="298" t="s">
        <v>291</v>
      </c>
      <c r="B38" s="298"/>
      <c r="C38" s="4"/>
      <c r="D38" s="299" t="s">
        <v>257</v>
      </c>
      <c r="E38" s="299"/>
      <c r="F38" s="142"/>
      <c r="G38" s="309" t="s">
        <v>292</v>
      </c>
      <c r="H38" s="309"/>
      <c r="I38" s="309"/>
      <c r="J38" s="3"/>
    </row>
    <row r="39" spans="1:22" x14ac:dyDescent="0.3">
      <c r="A39" s="295" t="s">
        <v>259</v>
      </c>
      <c r="B39" s="295"/>
      <c r="C39" s="250"/>
      <c r="D39" s="295" t="s">
        <v>260</v>
      </c>
      <c r="E39" s="295"/>
      <c r="F39" s="258"/>
      <c r="G39" s="296" t="s">
        <v>261</v>
      </c>
      <c r="H39" s="296"/>
      <c r="I39" s="296"/>
      <c r="J39" s="3"/>
    </row>
    <row r="40" spans="1:22" ht="25.5" customHeight="1" x14ac:dyDescent="0.3">
      <c r="A40" s="298" t="s">
        <v>262</v>
      </c>
      <c r="B40" s="298"/>
      <c r="C40" s="4"/>
      <c r="D40" s="299" t="s">
        <v>257</v>
      </c>
      <c r="E40" s="299"/>
      <c r="F40" s="142"/>
      <c r="G40" s="309" t="s">
        <v>263</v>
      </c>
      <c r="H40" s="309"/>
      <c r="I40" s="309"/>
      <c r="J40" s="3"/>
    </row>
    <row r="41" spans="1:22" x14ac:dyDescent="0.3">
      <c r="A41" s="295" t="s">
        <v>259</v>
      </c>
      <c r="B41" s="295"/>
      <c r="C41" s="250"/>
      <c r="D41" s="295" t="s">
        <v>260</v>
      </c>
      <c r="E41" s="295"/>
      <c r="F41" s="258"/>
      <c r="G41" s="296" t="s">
        <v>261</v>
      </c>
      <c r="H41" s="296"/>
      <c r="I41" s="296"/>
      <c r="J41" s="3"/>
    </row>
    <row r="42" spans="1:22" x14ac:dyDescent="0.3">
      <c r="A42" s="2"/>
      <c r="B42" s="140"/>
      <c r="C42" s="12"/>
      <c r="D42" s="12"/>
      <c r="E42" s="12"/>
      <c r="F42" s="12"/>
      <c r="G42" s="12"/>
      <c r="H42" s="12"/>
      <c r="I42" s="12"/>
      <c r="J42" s="3"/>
    </row>
    <row r="43" spans="1:22" ht="25.5" customHeight="1" x14ac:dyDescent="0.3">
      <c r="A43" s="298" t="s">
        <v>264</v>
      </c>
      <c r="B43" s="298"/>
      <c r="C43" s="4"/>
      <c r="D43" s="299" t="s">
        <v>257</v>
      </c>
      <c r="E43" s="299"/>
      <c r="F43" s="142"/>
      <c r="G43" s="309" t="s">
        <v>265</v>
      </c>
      <c r="H43" s="309"/>
      <c r="I43" s="309"/>
      <c r="J43" s="3"/>
    </row>
    <row r="44" spans="1:22" x14ac:dyDescent="0.3">
      <c r="A44" s="295" t="s">
        <v>259</v>
      </c>
      <c r="B44" s="295"/>
      <c r="C44" s="250"/>
      <c r="D44" s="295" t="s">
        <v>260</v>
      </c>
      <c r="E44" s="295"/>
      <c r="F44" s="258"/>
      <c r="G44" s="296" t="s">
        <v>261</v>
      </c>
      <c r="H44" s="296"/>
      <c r="I44" s="296"/>
      <c r="J44" s="3"/>
    </row>
    <row r="45" spans="1:22" ht="25.5" customHeight="1" x14ac:dyDescent="0.3">
      <c r="A45" s="298" t="s">
        <v>266</v>
      </c>
      <c r="B45" s="298"/>
      <c r="C45" s="4"/>
      <c r="D45" s="299" t="s">
        <v>257</v>
      </c>
      <c r="E45" s="299"/>
      <c r="F45" s="142"/>
      <c r="G45" s="309" t="s">
        <v>267</v>
      </c>
      <c r="H45" s="309"/>
      <c r="I45" s="309"/>
      <c r="J45" s="3"/>
    </row>
    <row r="46" spans="1:22" x14ac:dyDescent="0.3">
      <c r="A46" s="295" t="s">
        <v>259</v>
      </c>
      <c r="B46" s="295"/>
      <c r="C46" s="250"/>
      <c r="D46" s="295" t="s">
        <v>260</v>
      </c>
      <c r="E46" s="295"/>
      <c r="F46" s="258"/>
      <c r="G46" s="296" t="s">
        <v>261</v>
      </c>
      <c r="H46" s="296"/>
      <c r="I46" s="296"/>
      <c r="J46" s="3"/>
    </row>
    <row r="47" spans="1:22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</sheetData>
  <mergeCells count="44">
    <mergeCell ref="A40:B40"/>
    <mergeCell ref="D40:E40"/>
    <mergeCell ref="G40:I40"/>
    <mergeCell ref="A41:B41"/>
    <mergeCell ref="F1:H1"/>
    <mergeCell ref="A36:F36"/>
    <mergeCell ref="E29:E30"/>
    <mergeCell ref="F29:H29"/>
    <mergeCell ref="A8:A9"/>
    <mergeCell ref="B8:B9"/>
    <mergeCell ref="C8:C9"/>
    <mergeCell ref="D8:D9"/>
    <mergeCell ref="I29:I30"/>
    <mergeCell ref="A26:H26"/>
    <mergeCell ref="A3:H3"/>
    <mergeCell ref="G2:H2"/>
    <mergeCell ref="A5:H5"/>
    <mergeCell ref="A29:A30"/>
    <mergeCell ref="B29:B30"/>
    <mergeCell ref="C29:C30"/>
    <mergeCell ref="D29:D30"/>
    <mergeCell ref="E8:G8"/>
    <mergeCell ref="H8:H9"/>
    <mergeCell ref="A24:D24"/>
    <mergeCell ref="A44:B44"/>
    <mergeCell ref="D44:E44"/>
    <mergeCell ref="G44:I44"/>
    <mergeCell ref="D41:E41"/>
    <mergeCell ref="G41:I41"/>
    <mergeCell ref="A43:B43"/>
    <mergeCell ref="D43:E43"/>
    <mergeCell ref="G43:I43"/>
    <mergeCell ref="A38:B38"/>
    <mergeCell ref="D38:E38"/>
    <mergeCell ref="G38:I38"/>
    <mergeCell ref="A39:B39"/>
    <mergeCell ref="D39:E39"/>
    <mergeCell ref="G39:I39"/>
    <mergeCell ref="A45:B45"/>
    <mergeCell ref="D45:E45"/>
    <mergeCell ref="G45:I45"/>
    <mergeCell ref="A46:B46"/>
    <mergeCell ref="D46:E46"/>
    <mergeCell ref="G46:I46"/>
  </mergeCells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200" sqref="C200"/>
    </sheetView>
  </sheetViews>
  <sheetFormatPr defaultRowHeight="14.4" x14ac:dyDescent="0.3"/>
  <cols>
    <col min="1" max="1" width="35.33203125" customWidth="1"/>
    <col min="3" max="3" width="10.109375" customWidth="1"/>
    <col min="4" max="4" width="11.109375" customWidth="1"/>
    <col min="5" max="5" width="12" customWidth="1"/>
    <col min="6" max="6" width="14.44140625" customWidth="1"/>
    <col min="7" max="7" width="10.109375" customWidth="1"/>
    <col min="8" max="8" width="11.109375" customWidth="1"/>
    <col min="9" max="9" width="12.88671875" customWidth="1"/>
    <col min="10" max="10" width="15.109375" customWidth="1"/>
    <col min="11" max="11" width="45.6640625" customWidth="1"/>
  </cols>
  <sheetData>
    <row r="1" spans="1:10" x14ac:dyDescent="0.3">
      <c r="I1" s="253" t="s">
        <v>419</v>
      </c>
    </row>
    <row r="2" spans="1:10" x14ac:dyDescent="0.3">
      <c r="A2" s="337" t="s">
        <v>420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0" x14ac:dyDescent="0.3">
      <c r="A3" s="338"/>
      <c r="B3" s="338"/>
      <c r="C3" s="338"/>
      <c r="D3" s="338"/>
      <c r="E3" s="338"/>
      <c r="F3" s="338"/>
      <c r="G3" s="338"/>
      <c r="H3" s="338"/>
      <c r="I3" s="338"/>
      <c r="J3" s="338"/>
    </row>
    <row r="4" spans="1:10" x14ac:dyDescent="0.3">
      <c r="A4" s="339" t="s">
        <v>421</v>
      </c>
      <c r="B4" s="339"/>
      <c r="C4" s="339"/>
      <c r="D4" s="339"/>
      <c r="E4" s="339"/>
      <c r="F4" s="339"/>
      <c r="G4" s="339"/>
      <c r="H4" s="339"/>
      <c r="I4" s="339"/>
      <c r="J4" s="339"/>
    </row>
    <row r="5" spans="1:10" x14ac:dyDescent="0.3">
      <c r="A5" s="340" t="s">
        <v>422</v>
      </c>
      <c r="B5" s="340"/>
      <c r="C5" s="340"/>
      <c r="D5" s="340"/>
      <c r="E5" s="340"/>
      <c r="F5" s="340"/>
      <c r="G5" s="340"/>
      <c r="H5" s="340"/>
      <c r="I5" s="340"/>
      <c r="J5" s="340"/>
    </row>
    <row r="6" spans="1:10" x14ac:dyDescent="0.3">
      <c r="A6" s="43"/>
      <c r="B6" s="44"/>
      <c r="C6" s="44"/>
      <c r="D6" s="44"/>
      <c r="E6" s="44"/>
      <c r="F6" s="44"/>
      <c r="G6" s="45"/>
      <c r="H6" s="45"/>
      <c r="I6" s="259"/>
      <c r="J6" s="45" t="s">
        <v>316</v>
      </c>
    </row>
    <row r="7" spans="1:10" ht="20.25" customHeight="1" x14ac:dyDescent="0.3">
      <c r="A7" s="341" t="s">
        <v>423</v>
      </c>
      <c r="B7" s="341" t="s">
        <v>275</v>
      </c>
      <c r="C7" s="342" t="s">
        <v>424</v>
      </c>
      <c r="D7" s="343"/>
      <c r="E7" s="343"/>
      <c r="F7" s="344"/>
      <c r="G7" s="345" t="s">
        <v>425</v>
      </c>
      <c r="H7" s="345"/>
      <c r="I7" s="345"/>
      <c r="J7" s="345"/>
    </row>
    <row r="8" spans="1:10" ht="24" x14ac:dyDescent="0.3">
      <c r="A8" s="341"/>
      <c r="B8" s="341"/>
      <c r="C8" s="260" t="s">
        <v>426</v>
      </c>
      <c r="D8" s="260" t="s">
        <v>427</v>
      </c>
      <c r="E8" s="261" t="s">
        <v>428</v>
      </c>
      <c r="F8" s="262" t="s">
        <v>429</v>
      </c>
      <c r="G8" s="260" t="s">
        <v>426</v>
      </c>
      <c r="H8" s="260" t="s">
        <v>427</v>
      </c>
      <c r="I8" s="261" t="s">
        <v>430</v>
      </c>
      <c r="J8" s="262" t="s">
        <v>431</v>
      </c>
    </row>
    <row r="9" spans="1:10" x14ac:dyDescent="0.3">
      <c r="A9" s="260" t="s">
        <v>432</v>
      </c>
      <c r="B9" s="260" t="s">
        <v>433</v>
      </c>
      <c r="C9" s="260">
        <v>3</v>
      </c>
      <c r="D9" s="260">
        <v>4</v>
      </c>
      <c r="E9" s="260">
        <v>5</v>
      </c>
      <c r="F9" s="261">
        <v>6</v>
      </c>
      <c r="G9" s="262">
        <v>7</v>
      </c>
      <c r="H9" s="46">
        <v>8</v>
      </c>
      <c r="I9" s="46">
        <v>9</v>
      </c>
      <c r="J9" s="46">
        <v>10</v>
      </c>
    </row>
    <row r="10" spans="1:10" x14ac:dyDescent="0.3">
      <c r="A10" s="332" t="s">
        <v>434</v>
      </c>
      <c r="B10" s="333"/>
      <c r="C10" s="333"/>
      <c r="D10" s="333"/>
      <c r="E10" s="333"/>
      <c r="F10" s="333"/>
      <c r="G10" s="333"/>
      <c r="H10" s="333"/>
      <c r="I10" s="333"/>
      <c r="J10" s="334"/>
    </row>
    <row r="11" spans="1:10" x14ac:dyDescent="0.3">
      <c r="A11" s="346" t="s">
        <v>435</v>
      </c>
      <c r="B11" s="346"/>
      <c r="C11" s="346"/>
      <c r="D11" s="346"/>
      <c r="E11" s="346"/>
      <c r="F11" s="346"/>
      <c r="G11" s="346"/>
      <c r="H11" s="346"/>
      <c r="I11" s="346"/>
      <c r="J11" s="346"/>
    </row>
    <row r="12" spans="1:10" x14ac:dyDescent="0.3">
      <c r="A12" s="47" t="s">
        <v>69</v>
      </c>
      <c r="B12" s="48">
        <v>100</v>
      </c>
      <c r="C12" s="49"/>
      <c r="D12" s="49"/>
      <c r="E12" s="50"/>
      <c r="F12" s="51"/>
      <c r="G12" s="49"/>
      <c r="H12" s="49"/>
      <c r="I12" s="50"/>
      <c r="J12" s="52"/>
    </row>
    <row r="13" spans="1:10" x14ac:dyDescent="0.3">
      <c r="A13" s="53" t="s">
        <v>71</v>
      </c>
      <c r="B13" s="54">
        <v>110</v>
      </c>
      <c r="C13" s="55"/>
      <c r="D13" s="55"/>
      <c r="E13" s="56"/>
      <c r="F13" s="57"/>
      <c r="G13" s="58"/>
      <c r="H13" s="58"/>
      <c r="I13" s="56"/>
      <c r="J13" s="59"/>
    </row>
    <row r="14" spans="1:10" x14ac:dyDescent="0.3">
      <c r="A14" s="53" t="s">
        <v>73</v>
      </c>
      <c r="B14" s="54">
        <v>120</v>
      </c>
      <c r="C14" s="60"/>
      <c r="D14" s="60"/>
      <c r="E14" s="61"/>
      <c r="F14" s="62"/>
      <c r="G14" s="60"/>
      <c r="H14" s="60"/>
      <c r="I14" s="61"/>
      <c r="J14" s="63"/>
    </row>
    <row r="15" spans="1:10" x14ac:dyDescent="0.3">
      <c r="A15" s="53" t="s">
        <v>74</v>
      </c>
      <c r="B15" s="54">
        <v>130</v>
      </c>
      <c r="C15" s="64"/>
      <c r="D15" s="64"/>
      <c r="E15" s="61"/>
      <c r="F15" s="62"/>
      <c r="G15" s="64"/>
      <c r="H15" s="64"/>
      <c r="I15" s="61"/>
      <c r="J15" s="63"/>
    </row>
    <row r="16" spans="1:10" x14ac:dyDescent="0.3">
      <c r="A16" s="53" t="s">
        <v>75</v>
      </c>
      <c r="B16" s="54">
        <v>140</v>
      </c>
      <c r="C16" s="64"/>
      <c r="D16" s="64"/>
      <c r="E16" s="56"/>
      <c r="F16" s="59"/>
      <c r="G16" s="64"/>
      <c r="H16" s="64"/>
      <c r="I16" s="56"/>
      <c r="J16" s="59"/>
    </row>
    <row r="17" spans="1:10" ht="22.8" x14ac:dyDescent="0.3">
      <c r="A17" s="65" t="s">
        <v>76</v>
      </c>
      <c r="B17" s="66">
        <v>1000</v>
      </c>
      <c r="C17" s="50"/>
      <c r="D17" s="50"/>
      <c r="E17" s="56"/>
      <c r="F17" s="59"/>
      <c r="G17" s="50"/>
      <c r="H17" s="50"/>
      <c r="I17" s="56"/>
      <c r="J17" s="59"/>
    </row>
    <row r="18" spans="1:10" ht="24" x14ac:dyDescent="0.3">
      <c r="A18" s="67" t="s">
        <v>78</v>
      </c>
      <c r="B18" s="68">
        <v>1010</v>
      </c>
      <c r="C18" s="69"/>
      <c r="D18" s="69"/>
      <c r="E18" s="50"/>
      <c r="F18" s="51"/>
      <c r="G18" s="69"/>
      <c r="H18" s="70"/>
      <c r="I18" s="56"/>
      <c r="J18" s="59"/>
    </row>
    <row r="19" spans="1:10" ht="24" x14ac:dyDescent="0.3">
      <c r="A19" s="67" t="s">
        <v>80</v>
      </c>
      <c r="B19" s="68">
        <v>1020</v>
      </c>
      <c r="C19" s="69"/>
      <c r="D19" s="69"/>
      <c r="E19" s="56"/>
      <c r="F19" s="57"/>
      <c r="G19" s="69"/>
      <c r="H19" s="70"/>
      <c r="I19" s="56"/>
      <c r="J19" s="59"/>
    </row>
    <row r="20" spans="1:10" ht="24" x14ac:dyDescent="0.3">
      <c r="A20" s="67" t="s">
        <v>82</v>
      </c>
      <c r="B20" s="68">
        <v>1030</v>
      </c>
      <c r="C20" s="69"/>
      <c r="D20" s="69"/>
      <c r="E20" s="56"/>
      <c r="F20" s="57"/>
      <c r="G20" s="69"/>
      <c r="H20" s="70"/>
      <c r="I20" s="56"/>
      <c r="J20" s="59"/>
    </row>
    <row r="21" spans="1:10" ht="24" x14ac:dyDescent="0.3">
      <c r="A21" s="67" t="s">
        <v>83</v>
      </c>
      <c r="B21" s="68">
        <v>1040</v>
      </c>
      <c r="C21" s="69"/>
      <c r="D21" s="69"/>
      <c r="E21" s="56"/>
      <c r="F21" s="57"/>
      <c r="G21" s="71"/>
      <c r="H21" s="70"/>
      <c r="I21" s="56"/>
      <c r="J21" s="59"/>
    </row>
    <row r="22" spans="1:10" x14ac:dyDescent="0.3">
      <c r="A22" s="72" t="s">
        <v>436</v>
      </c>
      <c r="B22" s="73" t="s">
        <v>437</v>
      </c>
      <c r="C22" s="69"/>
      <c r="D22" s="69"/>
      <c r="E22" s="56"/>
      <c r="F22" s="57"/>
      <c r="G22" s="71"/>
      <c r="H22" s="70"/>
      <c r="I22" s="56"/>
      <c r="J22" s="59"/>
    </row>
    <row r="23" spans="1:10" ht="24" x14ac:dyDescent="0.3">
      <c r="A23" s="74" t="s">
        <v>84</v>
      </c>
      <c r="B23" s="68">
        <v>1050</v>
      </c>
      <c r="C23" s="69"/>
      <c r="D23" s="69"/>
      <c r="E23" s="56"/>
      <c r="F23" s="57"/>
      <c r="G23" s="71"/>
      <c r="H23" s="70"/>
      <c r="I23" s="56"/>
      <c r="J23" s="59"/>
    </row>
    <row r="24" spans="1:10" x14ac:dyDescent="0.3">
      <c r="A24" s="75" t="s">
        <v>86</v>
      </c>
      <c r="B24" s="76">
        <v>1051</v>
      </c>
      <c r="C24" s="77"/>
      <c r="D24" s="77"/>
      <c r="E24" s="61"/>
      <c r="F24" s="62"/>
      <c r="G24" s="77"/>
      <c r="H24" s="78"/>
      <c r="I24" s="61"/>
      <c r="J24" s="63"/>
    </row>
    <row r="25" spans="1:10" ht="24" x14ac:dyDescent="0.3">
      <c r="A25" s="79" t="s">
        <v>87</v>
      </c>
      <c r="B25" s="73" t="s">
        <v>88</v>
      </c>
      <c r="C25" s="77"/>
      <c r="D25" s="77"/>
      <c r="E25" s="61"/>
      <c r="F25" s="62"/>
      <c r="G25" s="77"/>
      <c r="H25" s="77"/>
      <c r="I25" s="61"/>
      <c r="J25" s="63"/>
    </row>
    <row r="26" spans="1:10" ht="24" x14ac:dyDescent="0.3">
      <c r="A26" s="75" t="s">
        <v>89</v>
      </c>
      <c r="B26" s="76">
        <v>1052</v>
      </c>
      <c r="C26" s="69"/>
      <c r="D26" s="69"/>
      <c r="E26" s="61"/>
      <c r="F26" s="62"/>
      <c r="G26" s="77"/>
      <c r="H26" s="77"/>
      <c r="I26" s="61"/>
      <c r="J26" s="63"/>
    </row>
    <row r="27" spans="1:10" x14ac:dyDescent="0.3">
      <c r="A27" s="75" t="s">
        <v>436</v>
      </c>
      <c r="B27" s="73" t="s">
        <v>438</v>
      </c>
      <c r="C27" s="80"/>
      <c r="D27" s="81"/>
      <c r="E27" s="56"/>
      <c r="F27" s="59"/>
      <c r="G27" s="70"/>
      <c r="H27" s="70"/>
      <c r="I27" s="56"/>
      <c r="J27" s="59"/>
    </row>
    <row r="28" spans="1:10" x14ac:dyDescent="0.3">
      <c r="A28" s="67" t="s">
        <v>439</v>
      </c>
      <c r="B28" s="39">
        <v>1060</v>
      </c>
      <c r="C28" s="82"/>
      <c r="D28" s="82"/>
      <c r="E28" s="50"/>
      <c r="F28" s="51"/>
      <c r="G28" s="83"/>
      <c r="H28" s="81"/>
      <c r="I28" s="50"/>
      <c r="J28" s="52"/>
    </row>
    <row r="29" spans="1:10" x14ac:dyDescent="0.3">
      <c r="A29" s="67" t="s">
        <v>436</v>
      </c>
      <c r="B29" s="73" t="s">
        <v>100</v>
      </c>
      <c r="C29" s="82"/>
      <c r="D29" s="82"/>
      <c r="E29" s="56"/>
      <c r="F29" s="57"/>
      <c r="G29" s="70"/>
      <c r="H29" s="70"/>
      <c r="I29" s="56"/>
      <c r="J29" s="59"/>
    </row>
    <row r="30" spans="1:10" x14ac:dyDescent="0.3">
      <c r="A30" s="84" t="s">
        <v>101</v>
      </c>
      <c r="B30" s="68">
        <v>1070</v>
      </c>
      <c r="C30" s="82"/>
      <c r="D30" s="82"/>
      <c r="E30" s="56"/>
      <c r="F30" s="57"/>
      <c r="G30" s="70"/>
      <c r="H30" s="70"/>
      <c r="I30" s="56"/>
      <c r="J30" s="59"/>
    </row>
    <row r="31" spans="1:10" x14ac:dyDescent="0.3">
      <c r="A31" s="85" t="s">
        <v>103</v>
      </c>
      <c r="B31" s="76">
        <v>1071</v>
      </c>
      <c r="C31" s="82"/>
      <c r="D31" s="82"/>
      <c r="E31" s="56"/>
      <c r="F31" s="57"/>
      <c r="G31" s="70"/>
      <c r="H31" s="70"/>
      <c r="I31" s="56"/>
      <c r="J31" s="59"/>
    </row>
    <row r="32" spans="1:10" x14ac:dyDescent="0.3">
      <c r="A32" s="85" t="s">
        <v>104</v>
      </c>
      <c r="B32" s="76">
        <v>1072</v>
      </c>
      <c r="C32" s="82"/>
      <c r="D32" s="82"/>
      <c r="E32" s="56"/>
      <c r="F32" s="57"/>
      <c r="G32" s="70"/>
      <c r="H32" s="70"/>
      <c r="I32" s="56"/>
      <c r="J32" s="59"/>
    </row>
    <row r="33" spans="1:10" ht="24" x14ac:dyDescent="0.3">
      <c r="A33" s="85" t="s">
        <v>105</v>
      </c>
      <c r="B33" s="76">
        <v>1073</v>
      </c>
      <c r="C33" s="82"/>
      <c r="D33" s="82"/>
      <c r="E33" s="56"/>
      <c r="F33" s="57"/>
      <c r="G33" s="70"/>
      <c r="H33" s="70"/>
      <c r="I33" s="56"/>
      <c r="J33" s="59"/>
    </row>
    <row r="34" spans="1:10" x14ac:dyDescent="0.3">
      <c r="A34" s="86" t="s">
        <v>106</v>
      </c>
      <c r="B34" s="76">
        <v>1074</v>
      </c>
      <c r="C34" s="82"/>
      <c r="D34" s="82"/>
      <c r="E34" s="56"/>
      <c r="F34" s="57"/>
      <c r="G34" s="70"/>
      <c r="H34" s="70"/>
      <c r="I34" s="56"/>
      <c r="J34" s="59"/>
    </row>
    <row r="35" spans="1:10" ht="24" x14ac:dyDescent="0.3">
      <c r="A35" s="87" t="s">
        <v>107</v>
      </c>
      <c r="B35" s="76">
        <v>1075</v>
      </c>
      <c r="C35" s="82"/>
      <c r="D35" s="82"/>
      <c r="E35" s="56"/>
      <c r="F35" s="57"/>
      <c r="G35" s="70"/>
      <c r="H35" s="70"/>
      <c r="I35" s="56"/>
      <c r="J35" s="59"/>
    </row>
    <row r="36" spans="1:10" x14ac:dyDescent="0.3">
      <c r="A36" s="85" t="s">
        <v>108</v>
      </c>
      <c r="B36" s="76">
        <v>1076</v>
      </c>
      <c r="C36" s="82"/>
      <c r="D36" s="82"/>
      <c r="E36" s="56"/>
      <c r="F36" s="57"/>
      <c r="G36" s="70"/>
      <c r="H36" s="70"/>
      <c r="I36" s="56"/>
      <c r="J36" s="59"/>
    </row>
    <row r="37" spans="1:10" x14ac:dyDescent="0.3">
      <c r="A37" s="347" t="s">
        <v>110</v>
      </c>
      <c r="B37" s="348"/>
      <c r="C37" s="348"/>
      <c r="D37" s="348"/>
      <c r="E37" s="348"/>
      <c r="F37" s="348"/>
      <c r="G37" s="348"/>
      <c r="H37" s="348"/>
      <c r="I37" s="348"/>
      <c r="J37" s="349"/>
    </row>
    <row r="38" spans="1:10" ht="22.8" x14ac:dyDescent="0.3">
      <c r="A38" s="65" t="s">
        <v>111</v>
      </c>
      <c r="B38" s="88">
        <v>1100</v>
      </c>
      <c r="C38" s="82"/>
      <c r="D38" s="82"/>
      <c r="E38" s="56"/>
      <c r="F38" s="57"/>
      <c r="G38" s="89"/>
      <c r="H38" s="89"/>
      <c r="I38" s="56"/>
      <c r="J38" s="59"/>
    </row>
    <row r="39" spans="1:10" ht="24" x14ac:dyDescent="0.3">
      <c r="A39" s="90" t="s">
        <v>113</v>
      </c>
      <c r="B39" s="91">
        <v>1110</v>
      </c>
      <c r="C39" s="92"/>
      <c r="D39" s="92"/>
      <c r="E39" s="56"/>
      <c r="F39" s="57"/>
      <c r="G39" s="92"/>
      <c r="H39" s="92"/>
      <c r="I39" s="56"/>
      <c r="J39" s="59"/>
    </row>
    <row r="40" spans="1:10" ht="24" x14ac:dyDescent="0.3">
      <c r="A40" s="93" t="s">
        <v>115</v>
      </c>
      <c r="B40" s="94">
        <v>1111</v>
      </c>
      <c r="C40" s="95"/>
      <c r="D40" s="95"/>
      <c r="E40" s="61"/>
      <c r="F40" s="62"/>
      <c r="G40" s="95"/>
      <c r="H40" s="95"/>
      <c r="I40" s="61"/>
      <c r="J40" s="63"/>
    </row>
    <row r="41" spans="1:10" x14ac:dyDescent="0.3">
      <c r="A41" s="93" t="s">
        <v>116</v>
      </c>
      <c r="B41" s="94" t="s">
        <v>117</v>
      </c>
      <c r="C41" s="96"/>
      <c r="D41" s="96"/>
      <c r="E41" s="96"/>
      <c r="F41" s="96"/>
      <c r="G41" s="96"/>
      <c r="H41" s="96"/>
      <c r="I41" s="96"/>
      <c r="J41" s="96"/>
    </row>
    <row r="42" spans="1:10" x14ac:dyDescent="0.3">
      <c r="A42" s="97" t="s">
        <v>118</v>
      </c>
      <c r="B42" s="94">
        <v>1112</v>
      </c>
      <c r="C42" s="50"/>
      <c r="D42" s="50"/>
      <c r="E42" s="50"/>
      <c r="F42" s="51"/>
      <c r="G42" s="50"/>
      <c r="H42" s="50"/>
      <c r="I42" s="50"/>
      <c r="J42" s="52"/>
    </row>
    <row r="43" spans="1:10" ht="24.6" x14ac:dyDescent="0.3">
      <c r="A43" s="98" t="s">
        <v>440</v>
      </c>
      <c r="B43" s="94">
        <v>1113</v>
      </c>
      <c r="C43" s="56"/>
      <c r="D43" s="56"/>
      <c r="E43" s="56"/>
      <c r="F43" s="57"/>
      <c r="G43" s="56"/>
      <c r="H43" s="56"/>
      <c r="I43" s="56"/>
      <c r="J43" s="59"/>
    </row>
    <row r="44" spans="1:10" x14ac:dyDescent="0.3">
      <c r="A44" s="99" t="s">
        <v>120</v>
      </c>
      <c r="B44" s="94">
        <v>1114</v>
      </c>
      <c r="C44" s="56"/>
      <c r="D44" s="56"/>
      <c r="E44" s="56"/>
      <c r="F44" s="57"/>
      <c r="G44" s="56"/>
      <c r="H44" s="56"/>
      <c r="I44" s="56"/>
      <c r="J44" s="59"/>
    </row>
    <row r="45" spans="1:10" x14ac:dyDescent="0.3">
      <c r="A45" s="99" t="s">
        <v>121</v>
      </c>
      <c r="B45" s="94" t="s">
        <v>122</v>
      </c>
      <c r="C45" s="100"/>
      <c r="D45" s="100"/>
      <c r="E45" s="56"/>
      <c r="F45" s="57"/>
      <c r="G45" s="100"/>
      <c r="H45" s="100"/>
      <c r="I45" s="56"/>
      <c r="J45" s="59"/>
    </row>
    <row r="46" spans="1:10" x14ac:dyDescent="0.3">
      <c r="A46" s="99" t="s">
        <v>123</v>
      </c>
      <c r="B46" s="94" t="s">
        <v>124</v>
      </c>
      <c r="C46" s="82"/>
      <c r="D46" s="82"/>
      <c r="E46" s="56"/>
      <c r="F46" s="57"/>
      <c r="G46" s="101"/>
      <c r="H46" s="70"/>
      <c r="I46" s="56"/>
      <c r="J46" s="59"/>
    </row>
    <row r="47" spans="1:10" x14ac:dyDescent="0.3">
      <c r="A47" s="102" t="s">
        <v>125</v>
      </c>
      <c r="B47" s="103">
        <v>1120</v>
      </c>
      <c r="C47" s="82"/>
      <c r="D47" s="82"/>
      <c r="E47" s="56"/>
      <c r="F47" s="57"/>
      <c r="G47" s="101"/>
      <c r="H47" s="70"/>
      <c r="I47" s="56"/>
      <c r="J47" s="59"/>
    </row>
    <row r="48" spans="1:10" ht="24.6" x14ac:dyDescent="0.3">
      <c r="A48" s="104" t="s">
        <v>126</v>
      </c>
      <c r="B48" s="103">
        <v>1130</v>
      </c>
      <c r="C48" s="82"/>
      <c r="D48" s="82"/>
      <c r="E48" s="56"/>
      <c r="F48" s="57"/>
      <c r="G48" s="101"/>
      <c r="H48" s="70"/>
      <c r="I48" s="56"/>
      <c r="J48" s="59"/>
    </row>
    <row r="49" spans="1:10" x14ac:dyDescent="0.3">
      <c r="A49" s="99" t="s">
        <v>441</v>
      </c>
      <c r="B49" s="94">
        <v>1131</v>
      </c>
      <c r="C49" s="82"/>
      <c r="D49" s="82"/>
      <c r="E49" s="56"/>
      <c r="F49" s="57"/>
      <c r="G49" s="101"/>
      <c r="H49" s="70"/>
      <c r="I49" s="56"/>
      <c r="J49" s="59"/>
    </row>
    <row r="50" spans="1:10" ht="24.6" x14ac:dyDescent="0.3">
      <c r="A50" s="99" t="s">
        <v>442</v>
      </c>
      <c r="B50" s="94">
        <v>1132</v>
      </c>
      <c r="C50" s="82"/>
      <c r="D50" s="82"/>
      <c r="E50" s="56"/>
      <c r="F50" s="57"/>
      <c r="G50" s="101"/>
      <c r="H50" s="70"/>
      <c r="I50" s="56"/>
      <c r="J50" s="59"/>
    </row>
    <row r="51" spans="1:10" x14ac:dyDescent="0.3">
      <c r="A51" s="99" t="s">
        <v>134</v>
      </c>
      <c r="B51" s="94">
        <v>1133</v>
      </c>
      <c r="C51" s="105"/>
      <c r="D51" s="105"/>
      <c r="E51" s="61"/>
      <c r="F51" s="62"/>
      <c r="G51" s="58"/>
      <c r="H51" s="78"/>
      <c r="I51" s="61"/>
      <c r="J51" s="63"/>
    </row>
    <row r="52" spans="1:10" x14ac:dyDescent="0.3">
      <c r="A52" s="99" t="s">
        <v>136</v>
      </c>
      <c r="B52" s="94">
        <v>1134</v>
      </c>
      <c r="C52" s="96"/>
      <c r="D52" s="96"/>
      <c r="E52" s="96"/>
      <c r="F52" s="96"/>
      <c r="G52" s="96"/>
      <c r="H52" s="96"/>
      <c r="I52" s="96"/>
      <c r="J52" s="96"/>
    </row>
    <row r="53" spans="1:10" x14ac:dyDescent="0.3">
      <c r="A53" s="99" t="s">
        <v>138</v>
      </c>
      <c r="B53" s="94">
        <v>1135</v>
      </c>
      <c r="C53" s="106"/>
      <c r="D53" s="106"/>
      <c r="E53" s="50"/>
      <c r="F53" s="51"/>
      <c r="G53" s="106"/>
      <c r="H53" s="106"/>
      <c r="I53" s="50"/>
      <c r="J53" s="52"/>
    </row>
    <row r="54" spans="1:10" x14ac:dyDescent="0.3">
      <c r="A54" s="102" t="s">
        <v>140</v>
      </c>
      <c r="B54" s="107">
        <v>1140</v>
      </c>
      <c r="C54" s="82"/>
      <c r="D54" s="82"/>
      <c r="E54" s="56"/>
      <c r="F54" s="57"/>
      <c r="G54" s="101"/>
      <c r="H54" s="70"/>
      <c r="I54" s="56"/>
      <c r="J54" s="59"/>
    </row>
    <row r="55" spans="1:10" x14ac:dyDescent="0.3">
      <c r="A55" s="102" t="s">
        <v>142</v>
      </c>
      <c r="B55" s="107">
        <v>1150</v>
      </c>
      <c r="C55" s="82"/>
      <c r="D55" s="82"/>
      <c r="E55" s="56"/>
      <c r="F55" s="57"/>
      <c r="G55" s="101"/>
      <c r="H55" s="70"/>
      <c r="I55" s="56"/>
      <c r="J55" s="59"/>
    </row>
    <row r="56" spans="1:10" x14ac:dyDescent="0.3">
      <c r="A56" s="104" t="s">
        <v>143</v>
      </c>
      <c r="B56" s="103">
        <v>1160</v>
      </c>
      <c r="C56" s="82"/>
      <c r="D56" s="82"/>
      <c r="E56" s="56"/>
      <c r="F56" s="57"/>
      <c r="G56" s="101"/>
      <c r="H56" s="70"/>
      <c r="I56" s="56"/>
      <c r="J56" s="59"/>
    </row>
    <row r="57" spans="1:10" x14ac:dyDescent="0.3">
      <c r="A57" s="104" t="s">
        <v>144</v>
      </c>
      <c r="B57" s="103">
        <v>1170</v>
      </c>
      <c r="C57" s="82"/>
      <c r="D57" s="82"/>
      <c r="E57" s="56"/>
      <c r="F57" s="57"/>
      <c r="G57" s="101"/>
      <c r="H57" s="70"/>
      <c r="I57" s="56"/>
      <c r="J57" s="59"/>
    </row>
    <row r="58" spans="1:10" x14ac:dyDescent="0.3">
      <c r="A58" s="102" t="s">
        <v>145</v>
      </c>
      <c r="B58" s="103">
        <v>1180</v>
      </c>
      <c r="C58" s="92"/>
      <c r="D58" s="92"/>
      <c r="E58" s="56"/>
      <c r="F58" s="57"/>
      <c r="G58" s="92"/>
      <c r="H58" s="92"/>
      <c r="I58" s="56"/>
      <c r="J58" s="59"/>
    </row>
    <row r="59" spans="1:10" x14ac:dyDescent="0.3">
      <c r="A59" s="74" t="s">
        <v>146</v>
      </c>
      <c r="B59" s="103">
        <v>1190</v>
      </c>
      <c r="C59" s="82"/>
      <c r="D59" s="82"/>
      <c r="E59" s="56"/>
      <c r="F59" s="57"/>
      <c r="G59" s="101"/>
      <c r="H59" s="70"/>
      <c r="I59" s="56"/>
      <c r="J59" s="59"/>
    </row>
    <row r="60" spans="1:10" x14ac:dyDescent="0.3">
      <c r="A60" s="74" t="s">
        <v>147</v>
      </c>
      <c r="B60" s="103">
        <v>1200</v>
      </c>
      <c r="C60" s="82"/>
      <c r="D60" s="82"/>
      <c r="E60" s="56"/>
      <c r="F60" s="57"/>
      <c r="G60" s="101"/>
      <c r="H60" s="70"/>
      <c r="I60" s="56"/>
      <c r="J60" s="59"/>
    </row>
    <row r="61" spans="1:10" x14ac:dyDescent="0.3">
      <c r="A61" s="74" t="s">
        <v>148</v>
      </c>
      <c r="B61" s="103">
        <v>1210</v>
      </c>
      <c r="C61" s="82"/>
      <c r="D61" s="82"/>
      <c r="E61" s="56"/>
      <c r="F61" s="57"/>
      <c r="G61" s="101"/>
      <c r="H61" s="70"/>
      <c r="I61" s="56"/>
      <c r="J61" s="59"/>
    </row>
    <row r="62" spans="1:10" x14ac:dyDescent="0.3">
      <c r="A62" s="104" t="s">
        <v>149</v>
      </c>
      <c r="B62" s="103">
        <v>1220</v>
      </c>
      <c r="C62" s="82"/>
      <c r="D62" s="82"/>
      <c r="E62" s="56"/>
      <c r="F62" s="57"/>
      <c r="G62" s="101"/>
      <c r="H62" s="70"/>
      <c r="I62" s="56"/>
      <c r="J62" s="59"/>
    </row>
    <row r="63" spans="1:10" ht="24.6" x14ac:dyDescent="0.3">
      <c r="A63" s="104" t="s">
        <v>150</v>
      </c>
      <c r="B63" s="103">
        <v>1230</v>
      </c>
      <c r="C63" s="108"/>
      <c r="D63" s="108"/>
      <c r="E63" s="108"/>
      <c r="F63" s="108"/>
      <c r="G63" s="108"/>
      <c r="H63" s="108"/>
      <c r="I63" s="108"/>
      <c r="J63" s="109"/>
    </row>
    <row r="64" spans="1:10" x14ac:dyDescent="0.3">
      <c r="A64" s="104" t="s">
        <v>151</v>
      </c>
      <c r="B64" s="103">
        <v>1240</v>
      </c>
      <c r="C64" s="56"/>
      <c r="D64" s="56"/>
      <c r="E64" s="56"/>
      <c r="F64" s="57"/>
      <c r="G64" s="56"/>
      <c r="H64" s="56"/>
      <c r="I64" s="56"/>
      <c r="J64" s="59"/>
    </row>
    <row r="65" spans="1:10" x14ac:dyDescent="0.3">
      <c r="A65" s="104" t="s">
        <v>443</v>
      </c>
      <c r="B65" s="103">
        <v>1250</v>
      </c>
      <c r="C65" s="56"/>
      <c r="D65" s="56"/>
      <c r="E65" s="56"/>
      <c r="F65" s="57"/>
      <c r="G65" s="56"/>
      <c r="H65" s="56"/>
      <c r="I65" s="56"/>
      <c r="J65" s="59"/>
    </row>
    <row r="66" spans="1:10" x14ac:dyDescent="0.3">
      <c r="A66" s="104" t="s">
        <v>436</v>
      </c>
      <c r="B66" s="94" t="s">
        <v>444</v>
      </c>
      <c r="C66" s="56"/>
      <c r="D66" s="56"/>
      <c r="E66" s="56"/>
      <c r="F66" s="57"/>
      <c r="G66" s="56"/>
      <c r="H66" s="110"/>
      <c r="I66" s="110"/>
      <c r="J66" s="59"/>
    </row>
    <row r="67" spans="1:10" x14ac:dyDescent="0.3">
      <c r="A67" s="111" t="s">
        <v>153</v>
      </c>
      <c r="B67" s="112">
        <v>1300</v>
      </c>
      <c r="C67" s="108"/>
      <c r="D67" s="108"/>
      <c r="E67" s="108"/>
      <c r="F67" s="108"/>
      <c r="G67" s="108"/>
      <c r="H67" s="108"/>
      <c r="I67" s="108"/>
      <c r="J67" s="109"/>
    </row>
    <row r="68" spans="1:10" x14ac:dyDescent="0.3">
      <c r="A68" s="90" t="s">
        <v>155</v>
      </c>
      <c r="B68" s="103">
        <v>1310</v>
      </c>
      <c r="C68" s="56"/>
      <c r="D68" s="56"/>
      <c r="E68" s="56"/>
      <c r="F68" s="57"/>
      <c r="G68" s="56"/>
      <c r="H68" s="56"/>
      <c r="I68" s="56"/>
      <c r="J68" s="59"/>
    </row>
    <row r="69" spans="1:10" ht="24.6" x14ac:dyDescent="0.3">
      <c r="A69" s="99" t="s">
        <v>157</v>
      </c>
      <c r="B69" s="94">
        <v>1311</v>
      </c>
      <c r="C69" s="80"/>
      <c r="D69" s="80"/>
      <c r="E69" s="56"/>
      <c r="F69" s="57"/>
      <c r="G69" s="81"/>
      <c r="H69" s="81"/>
      <c r="I69" s="56"/>
      <c r="J69" s="59"/>
    </row>
    <row r="70" spans="1:10" x14ac:dyDescent="0.3">
      <c r="A70" s="99" t="s">
        <v>158</v>
      </c>
      <c r="B70" s="94" t="s">
        <v>159</v>
      </c>
      <c r="C70" s="82"/>
      <c r="D70" s="82"/>
      <c r="E70" s="56"/>
      <c r="F70" s="57"/>
      <c r="G70" s="101"/>
      <c r="H70" s="101"/>
      <c r="I70" s="56"/>
      <c r="J70" s="59"/>
    </row>
    <row r="71" spans="1:10" x14ac:dyDescent="0.3">
      <c r="A71" s="99" t="s">
        <v>160</v>
      </c>
      <c r="B71" s="94" t="s">
        <v>161</v>
      </c>
      <c r="C71" s="82"/>
      <c r="D71" s="82"/>
      <c r="E71" s="56"/>
      <c r="F71" s="57"/>
      <c r="G71" s="101"/>
      <c r="H71" s="70"/>
      <c r="I71" s="56"/>
      <c r="J71" s="59"/>
    </row>
    <row r="72" spans="1:10" ht="24.6" x14ac:dyDescent="0.3">
      <c r="A72" s="99" t="s">
        <v>162</v>
      </c>
      <c r="B72" s="94">
        <v>1312</v>
      </c>
      <c r="C72" s="82"/>
      <c r="D72" s="82"/>
      <c r="E72" s="56"/>
      <c r="F72" s="57"/>
      <c r="G72" s="101"/>
      <c r="H72" s="101"/>
      <c r="I72" s="56"/>
      <c r="J72" s="59"/>
    </row>
    <row r="73" spans="1:10" x14ac:dyDescent="0.3">
      <c r="A73" s="99" t="s">
        <v>163</v>
      </c>
      <c r="B73" s="94">
        <v>1313</v>
      </c>
      <c r="C73" s="105"/>
      <c r="D73" s="105"/>
      <c r="E73" s="56"/>
      <c r="F73" s="57"/>
      <c r="G73" s="58"/>
      <c r="H73" s="58"/>
      <c r="I73" s="56"/>
      <c r="J73" s="59"/>
    </row>
    <row r="74" spans="1:10" x14ac:dyDescent="0.3">
      <c r="A74" s="99" t="s">
        <v>164</v>
      </c>
      <c r="B74" s="94">
        <v>1314</v>
      </c>
      <c r="C74" s="69"/>
      <c r="D74" s="69"/>
      <c r="E74" s="56"/>
      <c r="F74" s="57"/>
      <c r="G74" s="69"/>
      <c r="H74" s="70"/>
      <c r="I74" s="56"/>
      <c r="J74" s="59"/>
    </row>
    <row r="75" spans="1:10" x14ac:dyDescent="0.3">
      <c r="A75" s="99" t="s">
        <v>165</v>
      </c>
      <c r="B75" s="94">
        <v>1315</v>
      </c>
      <c r="C75" s="113"/>
      <c r="D75" s="113"/>
      <c r="E75" s="113"/>
      <c r="F75" s="113"/>
      <c r="G75" s="113"/>
      <c r="H75" s="113"/>
      <c r="I75" s="113"/>
      <c r="J75" s="114"/>
    </row>
    <row r="76" spans="1:10" x14ac:dyDescent="0.3">
      <c r="A76" s="99" t="s">
        <v>166</v>
      </c>
      <c r="B76" s="94">
        <v>1316</v>
      </c>
      <c r="C76" s="115"/>
      <c r="D76" s="115"/>
      <c r="E76" s="115"/>
      <c r="F76" s="115"/>
      <c r="G76" s="115"/>
      <c r="H76" s="115"/>
      <c r="I76" s="115"/>
      <c r="J76" s="115"/>
    </row>
    <row r="77" spans="1:10" x14ac:dyDescent="0.3">
      <c r="A77" s="104" t="s">
        <v>167</v>
      </c>
      <c r="B77" s="103">
        <v>1320</v>
      </c>
      <c r="C77" s="115"/>
      <c r="D77" s="115"/>
      <c r="E77" s="115"/>
      <c r="F77" s="115"/>
      <c r="G77" s="115"/>
      <c r="H77" s="115"/>
      <c r="I77" s="115"/>
      <c r="J77" s="115"/>
    </row>
    <row r="78" spans="1:10" x14ac:dyDescent="0.3">
      <c r="A78" s="102" t="s">
        <v>168</v>
      </c>
      <c r="B78" s="103">
        <v>1330</v>
      </c>
      <c r="C78" s="82"/>
      <c r="D78" s="82"/>
      <c r="E78" s="82"/>
      <c r="F78" s="82"/>
      <c r="G78" s="82"/>
      <c r="H78" s="82"/>
      <c r="I78" s="82"/>
      <c r="J78" s="80"/>
    </row>
    <row r="79" spans="1:10" x14ac:dyDescent="0.3">
      <c r="A79" s="102" t="s">
        <v>169</v>
      </c>
      <c r="B79" s="103">
        <v>1340</v>
      </c>
      <c r="C79" s="82"/>
      <c r="D79" s="82"/>
      <c r="E79" s="82"/>
      <c r="F79" s="82"/>
      <c r="G79" s="101"/>
      <c r="H79" s="70"/>
      <c r="I79" s="70"/>
      <c r="J79" s="70"/>
    </row>
    <row r="80" spans="1:10" x14ac:dyDescent="0.3">
      <c r="A80" s="104" t="s">
        <v>170</v>
      </c>
      <c r="B80" s="103">
        <v>1350</v>
      </c>
      <c r="C80" s="82"/>
      <c r="D80" s="82"/>
      <c r="E80" s="82"/>
      <c r="F80" s="82"/>
      <c r="G80" s="101"/>
      <c r="H80" s="70"/>
      <c r="I80" s="70"/>
      <c r="J80" s="70"/>
    </row>
    <row r="81" spans="1:10" ht="24.6" x14ac:dyDescent="0.3">
      <c r="A81" s="102" t="s">
        <v>171</v>
      </c>
      <c r="B81" s="103">
        <v>1360</v>
      </c>
      <c r="C81" s="105"/>
      <c r="D81" s="105"/>
      <c r="E81" s="105"/>
      <c r="F81" s="105"/>
      <c r="G81" s="58"/>
      <c r="H81" s="78"/>
      <c r="I81" s="78"/>
      <c r="J81" s="78"/>
    </row>
    <row r="82" spans="1:10" x14ac:dyDescent="0.3">
      <c r="A82" s="102" t="s">
        <v>125</v>
      </c>
      <c r="B82" s="103">
        <v>1370</v>
      </c>
      <c r="C82" s="56"/>
      <c r="D82" s="56"/>
      <c r="E82" s="56"/>
      <c r="F82" s="56"/>
      <c r="G82" s="56"/>
      <c r="H82" s="110"/>
      <c r="I82" s="110"/>
      <c r="J82" s="110"/>
    </row>
    <row r="83" spans="1:10" x14ac:dyDescent="0.3">
      <c r="A83" s="102" t="s">
        <v>172</v>
      </c>
      <c r="B83" s="103">
        <v>1380</v>
      </c>
      <c r="C83" s="69"/>
      <c r="D83" s="69"/>
      <c r="E83" s="69"/>
      <c r="F83" s="69"/>
      <c r="G83" s="69"/>
      <c r="H83" s="70"/>
      <c r="I83" s="70"/>
      <c r="J83" s="70"/>
    </row>
    <row r="84" spans="1:10" ht="24.6" x14ac:dyDescent="0.3">
      <c r="A84" s="104" t="s">
        <v>150</v>
      </c>
      <c r="B84" s="103">
        <v>1390</v>
      </c>
      <c r="C84" s="116"/>
      <c r="D84" s="116"/>
      <c r="E84" s="116"/>
      <c r="F84" s="116"/>
      <c r="G84" s="116"/>
      <c r="H84" s="116"/>
      <c r="I84" s="116"/>
      <c r="J84" s="116"/>
    </row>
    <row r="85" spans="1:10" ht="24.6" x14ac:dyDescent="0.3">
      <c r="A85" s="117" t="s">
        <v>173</v>
      </c>
      <c r="B85" s="103">
        <v>1400</v>
      </c>
      <c r="C85" s="116"/>
      <c r="D85" s="116"/>
      <c r="E85" s="116"/>
      <c r="F85" s="116"/>
      <c r="G85" s="116"/>
      <c r="H85" s="116"/>
      <c r="I85" s="116"/>
      <c r="J85" s="116"/>
    </row>
    <row r="86" spans="1:10" x14ac:dyDescent="0.3">
      <c r="A86" s="104" t="s">
        <v>445</v>
      </c>
      <c r="B86" s="103">
        <v>1410</v>
      </c>
      <c r="C86" s="116"/>
      <c r="D86" s="116"/>
      <c r="E86" s="116"/>
      <c r="F86" s="116"/>
      <c r="G86" s="116"/>
      <c r="H86" s="116"/>
      <c r="I86" s="116"/>
      <c r="J86" s="116"/>
    </row>
    <row r="87" spans="1:10" x14ac:dyDescent="0.3">
      <c r="A87" s="104" t="s">
        <v>436</v>
      </c>
      <c r="B87" s="94" t="s">
        <v>446</v>
      </c>
      <c r="C87" s="116"/>
      <c r="D87" s="116"/>
      <c r="E87" s="116"/>
      <c r="F87" s="116"/>
      <c r="G87" s="116"/>
      <c r="H87" s="116"/>
      <c r="I87" s="116"/>
      <c r="J87" s="116"/>
    </row>
    <row r="88" spans="1:10" x14ac:dyDescent="0.3">
      <c r="A88" s="104" t="s">
        <v>143</v>
      </c>
      <c r="B88" s="103">
        <v>1420</v>
      </c>
      <c r="C88" s="118"/>
      <c r="D88" s="118"/>
      <c r="E88" s="118"/>
      <c r="F88" s="118"/>
      <c r="G88" s="118"/>
      <c r="H88" s="118"/>
      <c r="I88" s="118"/>
      <c r="J88" s="118"/>
    </row>
    <row r="89" spans="1:10" x14ac:dyDescent="0.3">
      <c r="A89" s="104" t="s">
        <v>144</v>
      </c>
      <c r="B89" s="103">
        <v>1430</v>
      </c>
      <c r="C89" s="118"/>
      <c r="D89" s="118"/>
      <c r="E89" s="118"/>
      <c r="F89" s="118"/>
      <c r="G89" s="118"/>
      <c r="H89" s="118"/>
      <c r="I89" s="118"/>
      <c r="J89" s="118"/>
    </row>
    <row r="90" spans="1:10" x14ac:dyDescent="0.3">
      <c r="A90" s="104" t="s">
        <v>151</v>
      </c>
      <c r="B90" s="103">
        <v>1440</v>
      </c>
      <c r="C90" s="118"/>
      <c r="D90" s="118"/>
      <c r="E90" s="118"/>
      <c r="F90" s="118"/>
      <c r="G90" s="118"/>
      <c r="H90" s="118"/>
      <c r="I90" s="118"/>
      <c r="J90" s="118"/>
    </row>
    <row r="91" spans="1:10" x14ac:dyDescent="0.3">
      <c r="A91" s="104" t="s">
        <v>447</v>
      </c>
      <c r="B91" s="103">
        <v>1450</v>
      </c>
      <c r="C91" s="118"/>
      <c r="D91" s="118"/>
      <c r="E91" s="118"/>
      <c r="F91" s="118"/>
      <c r="G91" s="118"/>
      <c r="H91" s="118"/>
      <c r="I91" s="118"/>
      <c r="J91" s="118"/>
    </row>
    <row r="92" spans="1:10" x14ac:dyDescent="0.3">
      <c r="A92" s="104"/>
      <c r="B92" s="94" t="s">
        <v>448</v>
      </c>
      <c r="C92" s="118"/>
      <c r="D92" s="118"/>
      <c r="E92" s="118"/>
      <c r="F92" s="118"/>
      <c r="G92" s="118"/>
      <c r="H92" s="118"/>
      <c r="I92" s="118"/>
      <c r="J92" s="118"/>
    </row>
    <row r="93" spans="1:10" x14ac:dyDescent="0.3">
      <c r="A93" s="119" t="s">
        <v>177</v>
      </c>
      <c r="B93" s="112">
        <v>1500</v>
      </c>
      <c r="C93" s="118"/>
      <c r="D93" s="118"/>
      <c r="E93" s="118"/>
      <c r="F93" s="118"/>
      <c r="G93" s="118"/>
      <c r="H93" s="118"/>
      <c r="I93" s="118"/>
      <c r="J93" s="118"/>
    </row>
    <row r="94" spans="1:10" x14ac:dyDescent="0.3">
      <c r="A94" s="102" t="s">
        <v>179</v>
      </c>
      <c r="B94" s="103">
        <v>1510</v>
      </c>
      <c r="C94" s="118"/>
      <c r="D94" s="118"/>
      <c r="E94" s="118"/>
      <c r="F94" s="118"/>
      <c r="G94" s="118"/>
      <c r="H94" s="118"/>
      <c r="I94" s="118"/>
      <c r="J94" s="118"/>
    </row>
    <row r="95" spans="1:10" x14ac:dyDescent="0.3">
      <c r="A95" s="102" t="s">
        <v>143</v>
      </c>
      <c r="B95" s="103">
        <v>1520</v>
      </c>
      <c r="C95" s="118"/>
      <c r="D95" s="118"/>
      <c r="E95" s="118"/>
      <c r="F95" s="118"/>
      <c r="G95" s="118"/>
      <c r="H95" s="118"/>
      <c r="I95" s="118"/>
      <c r="J95" s="118"/>
    </row>
    <row r="96" spans="1:10" x14ac:dyDescent="0.3">
      <c r="A96" s="102" t="s">
        <v>144</v>
      </c>
      <c r="B96" s="103">
        <v>1530</v>
      </c>
      <c r="C96" s="118"/>
      <c r="D96" s="118"/>
      <c r="E96" s="118"/>
      <c r="F96" s="118"/>
      <c r="G96" s="118"/>
      <c r="H96" s="118"/>
      <c r="I96" s="118"/>
      <c r="J96" s="118"/>
    </row>
    <row r="97" spans="1:10" x14ac:dyDescent="0.3">
      <c r="A97" s="102" t="s">
        <v>151</v>
      </c>
      <c r="B97" s="103">
        <v>1540</v>
      </c>
      <c r="C97" s="118"/>
      <c r="D97" s="118"/>
      <c r="E97" s="118"/>
      <c r="F97" s="118"/>
      <c r="G97" s="118"/>
      <c r="H97" s="118"/>
      <c r="I97" s="118"/>
      <c r="J97" s="118"/>
    </row>
    <row r="98" spans="1:10" x14ac:dyDescent="0.3">
      <c r="A98" s="102" t="s">
        <v>449</v>
      </c>
      <c r="B98" s="103">
        <v>1550</v>
      </c>
      <c r="C98" s="118"/>
      <c r="D98" s="118"/>
      <c r="E98" s="118"/>
      <c r="F98" s="118"/>
      <c r="G98" s="118"/>
      <c r="H98" s="118"/>
      <c r="I98" s="118"/>
      <c r="J98" s="118"/>
    </row>
    <row r="99" spans="1:10" x14ac:dyDescent="0.3">
      <c r="A99" s="102" t="s">
        <v>436</v>
      </c>
      <c r="B99" s="120">
        <v>1551</v>
      </c>
      <c r="C99" s="118"/>
      <c r="D99" s="118"/>
      <c r="E99" s="118"/>
      <c r="F99" s="118"/>
      <c r="G99" s="118"/>
      <c r="H99" s="118"/>
      <c r="I99" s="118"/>
      <c r="J99" s="118"/>
    </row>
    <row r="100" spans="1:10" ht="22.8" x14ac:dyDescent="0.3">
      <c r="A100" s="65" t="s">
        <v>182</v>
      </c>
      <c r="B100" s="121">
        <v>1600</v>
      </c>
      <c r="C100" s="118"/>
      <c r="D100" s="118"/>
      <c r="E100" s="118"/>
      <c r="F100" s="118"/>
      <c r="G100" s="118"/>
      <c r="H100" s="118"/>
      <c r="I100" s="118"/>
      <c r="J100" s="118"/>
    </row>
    <row r="101" spans="1:10" ht="22.8" x14ac:dyDescent="0.3">
      <c r="A101" s="65" t="s">
        <v>183</v>
      </c>
      <c r="B101" s="121">
        <v>1700</v>
      </c>
      <c r="C101" s="118"/>
      <c r="D101" s="118"/>
      <c r="E101" s="118"/>
      <c r="F101" s="118"/>
      <c r="G101" s="118"/>
      <c r="H101" s="118"/>
      <c r="I101" s="118"/>
      <c r="J101" s="118"/>
    </row>
    <row r="102" spans="1:10" x14ac:dyDescent="0.3">
      <c r="A102" s="335" t="s">
        <v>184</v>
      </c>
      <c r="B102" s="335"/>
      <c r="C102" s="335"/>
      <c r="D102" s="335"/>
      <c r="E102" s="335"/>
      <c r="F102" s="335"/>
      <c r="G102" s="335"/>
      <c r="H102" s="335"/>
      <c r="I102" s="335"/>
      <c r="J102" s="335"/>
    </row>
    <row r="103" spans="1:10" x14ac:dyDescent="0.3">
      <c r="A103" s="102" t="s">
        <v>185</v>
      </c>
      <c r="B103" s="103">
        <v>2000</v>
      </c>
      <c r="C103" s="118"/>
      <c r="D103" s="118"/>
      <c r="E103" s="118"/>
      <c r="F103" s="118"/>
      <c r="G103" s="118"/>
      <c r="H103" s="118"/>
      <c r="I103" s="118"/>
      <c r="J103" s="118"/>
    </row>
    <row r="104" spans="1:10" x14ac:dyDescent="0.3">
      <c r="A104" s="79" t="s">
        <v>187</v>
      </c>
      <c r="B104" s="94">
        <v>2001</v>
      </c>
      <c r="C104" s="118"/>
      <c r="D104" s="118"/>
      <c r="E104" s="118"/>
      <c r="F104" s="118"/>
      <c r="G104" s="118"/>
      <c r="H104" s="118"/>
      <c r="I104" s="118"/>
      <c r="J104" s="118"/>
    </row>
    <row r="105" spans="1:10" x14ac:dyDescent="0.3">
      <c r="A105" s="102" t="s">
        <v>144</v>
      </c>
      <c r="B105" s="103">
        <v>2010</v>
      </c>
      <c r="C105" s="118"/>
      <c r="D105" s="118"/>
      <c r="E105" s="118"/>
      <c r="F105" s="118"/>
      <c r="G105" s="118"/>
      <c r="H105" s="118"/>
      <c r="I105" s="118"/>
      <c r="J105" s="118"/>
    </row>
    <row r="106" spans="1:10" x14ac:dyDescent="0.3">
      <c r="A106" s="79" t="s">
        <v>187</v>
      </c>
      <c r="B106" s="122">
        <v>2011</v>
      </c>
      <c r="C106" s="118"/>
      <c r="D106" s="118"/>
      <c r="E106" s="118"/>
      <c r="F106" s="118"/>
      <c r="G106" s="118"/>
      <c r="H106" s="118"/>
      <c r="I106" s="118"/>
      <c r="J106" s="118"/>
    </row>
    <row r="107" spans="1:10" x14ac:dyDescent="0.3">
      <c r="A107" s="102" t="s">
        <v>179</v>
      </c>
      <c r="B107" s="91">
        <v>2020</v>
      </c>
      <c r="C107" s="118"/>
      <c r="D107" s="118"/>
      <c r="E107" s="118"/>
      <c r="F107" s="118"/>
      <c r="G107" s="118"/>
      <c r="H107" s="118"/>
      <c r="I107" s="118"/>
      <c r="J107" s="118"/>
    </row>
    <row r="108" spans="1:10" x14ac:dyDescent="0.3">
      <c r="A108" s="79" t="s">
        <v>187</v>
      </c>
      <c r="B108" s="122">
        <v>2021</v>
      </c>
      <c r="C108" s="118"/>
      <c r="D108" s="118"/>
      <c r="E108" s="118"/>
      <c r="F108" s="118"/>
      <c r="G108" s="118"/>
      <c r="H108" s="118"/>
      <c r="I108" s="118"/>
      <c r="J108" s="118"/>
    </row>
    <row r="109" spans="1:10" x14ac:dyDescent="0.3">
      <c r="A109" s="102" t="s">
        <v>172</v>
      </c>
      <c r="B109" s="91">
        <v>2030</v>
      </c>
      <c r="C109" s="118"/>
      <c r="D109" s="118"/>
      <c r="E109" s="118"/>
      <c r="F109" s="118"/>
      <c r="G109" s="118"/>
      <c r="H109" s="118"/>
      <c r="I109" s="118"/>
      <c r="J109" s="118"/>
    </row>
    <row r="110" spans="1:10" x14ac:dyDescent="0.3">
      <c r="A110" s="79" t="s">
        <v>187</v>
      </c>
      <c r="B110" s="122">
        <v>2031</v>
      </c>
      <c r="C110" s="118"/>
      <c r="D110" s="118"/>
      <c r="E110" s="118"/>
      <c r="F110" s="118"/>
      <c r="G110" s="118"/>
      <c r="H110" s="118"/>
      <c r="I110" s="118"/>
      <c r="J110" s="118"/>
    </row>
    <row r="111" spans="1:10" x14ac:dyDescent="0.3">
      <c r="A111" s="102" t="s">
        <v>151</v>
      </c>
      <c r="B111" s="91">
        <v>2040</v>
      </c>
      <c r="C111" s="118"/>
      <c r="D111" s="118"/>
      <c r="E111" s="118"/>
      <c r="F111" s="118"/>
      <c r="G111" s="118"/>
      <c r="H111" s="118"/>
      <c r="I111" s="118"/>
      <c r="J111" s="118"/>
    </row>
    <row r="112" spans="1:10" x14ac:dyDescent="0.3">
      <c r="A112" s="102" t="s">
        <v>180</v>
      </c>
      <c r="B112" s="91">
        <v>2050</v>
      </c>
      <c r="C112" s="118"/>
      <c r="D112" s="118"/>
      <c r="E112" s="118"/>
      <c r="F112" s="118"/>
      <c r="G112" s="118"/>
      <c r="H112" s="118"/>
      <c r="I112" s="118"/>
      <c r="J112" s="118"/>
    </row>
    <row r="113" spans="1:10" x14ac:dyDescent="0.3">
      <c r="A113" s="79" t="s">
        <v>187</v>
      </c>
      <c r="B113" s="122">
        <v>2051</v>
      </c>
      <c r="C113" s="118"/>
      <c r="D113" s="118"/>
      <c r="E113" s="118"/>
      <c r="F113" s="118"/>
      <c r="G113" s="118"/>
      <c r="H113" s="118"/>
      <c r="I113" s="118"/>
      <c r="J113" s="118"/>
    </row>
    <row r="114" spans="1:10" ht="24" x14ac:dyDescent="0.3">
      <c r="A114" s="111" t="s">
        <v>193</v>
      </c>
      <c r="B114" s="257">
        <v>2060</v>
      </c>
      <c r="C114" s="118"/>
      <c r="D114" s="118"/>
      <c r="E114" s="118"/>
      <c r="F114" s="118"/>
      <c r="G114" s="118"/>
      <c r="H114" s="118"/>
      <c r="I114" s="118"/>
      <c r="J114" s="118"/>
    </row>
    <row r="115" spans="1:10" x14ac:dyDescent="0.3">
      <c r="A115" s="335" t="s">
        <v>194</v>
      </c>
      <c r="B115" s="335"/>
      <c r="C115" s="335"/>
      <c r="D115" s="335"/>
      <c r="E115" s="335"/>
      <c r="F115" s="335"/>
      <c r="G115" s="335"/>
      <c r="H115" s="335"/>
      <c r="I115" s="335"/>
      <c r="J115" s="335"/>
    </row>
    <row r="116" spans="1:10" x14ac:dyDescent="0.3">
      <c r="A116" s="65" t="s">
        <v>195</v>
      </c>
      <c r="B116" s="257">
        <v>3000</v>
      </c>
      <c r="C116" s="118"/>
      <c r="D116" s="118"/>
      <c r="E116" s="118"/>
      <c r="F116" s="118"/>
      <c r="G116" s="118"/>
      <c r="H116" s="118"/>
      <c r="I116" s="118"/>
      <c r="J116" s="118"/>
    </row>
    <row r="117" spans="1:10" ht="24" x14ac:dyDescent="0.3">
      <c r="A117" s="123" t="s">
        <v>197</v>
      </c>
      <c r="B117" s="122">
        <v>3001</v>
      </c>
      <c r="C117" s="118"/>
      <c r="D117" s="118"/>
      <c r="E117" s="118"/>
      <c r="F117" s="118"/>
      <c r="G117" s="118"/>
      <c r="H117" s="118"/>
      <c r="I117" s="118"/>
      <c r="J117" s="118"/>
    </row>
    <row r="118" spans="1:10" ht="24" x14ac:dyDescent="0.3">
      <c r="A118" s="123" t="s">
        <v>198</v>
      </c>
      <c r="B118" s="122">
        <v>3002</v>
      </c>
      <c r="C118" s="118"/>
      <c r="D118" s="118"/>
      <c r="E118" s="118"/>
      <c r="F118" s="118"/>
      <c r="G118" s="118"/>
      <c r="H118" s="118"/>
      <c r="I118" s="118"/>
      <c r="J118" s="118"/>
    </row>
    <row r="119" spans="1:10" x14ac:dyDescent="0.3">
      <c r="A119" s="65" t="s">
        <v>199</v>
      </c>
      <c r="B119" s="257">
        <v>3100</v>
      </c>
      <c r="C119" s="118"/>
      <c r="D119" s="118"/>
      <c r="E119" s="118"/>
      <c r="F119" s="118"/>
      <c r="G119" s="118"/>
      <c r="H119" s="118"/>
      <c r="I119" s="118"/>
      <c r="J119" s="118"/>
    </row>
    <row r="120" spans="1:10" x14ac:dyDescent="0.3">
      <c r="A120" s="67" t="s">
        <v>201</v>
      </c>
      <c r="B120" s="103">
        <v>3110</v>
      </c>
      <c r="C120" s="118"/>
      <c r="D120" s="118"/>
      <c r="E120" s="118"/>
      <c r="F120" s="118"/>
      <c r="G120" s="118"/>
      <c r="H120" s="118"/>
      <c r="I120" s="118"/>
      <c r="J120" s="118"/>
    </row>
    <row r="121" spans="1:10" x14ac:dyDescent="0.3">
      <c r="A121" s="79" t="s">
        <v>187</v>
      </c>
      <c r="B121" s="94">
        <v>3111</v>
      </c>
      <c r="C121" s="118"/>
      <c r="D121" s="118"/>
      <c r="E121" s="118"/>
      <c r="F121" s="118"/>
      <c r="G121" s="118"/>
      <c r="H121" s="118"/>
      <c r="I121" s="118"/>
      <c r="J121" s="118"/>
    </row>
    <row r="122" spans="1:10" x14ac:dyDescent="0.3">
      <c r="A122" s="74" t="s">
        <v>202</v>
      </c>
      <c r="B122" s="103">
        <v>3120</v>
      </c>
      <c r="C122" s="118"/>
      <c r="D122" s="118"/>
      <c r="E122" s="118"/>
      <c r="F122" s="118"/>
      <c r="G122" s="118"/>
      <c r="H122" s="118"/>
      <c r="I122" s="118"/>
      <c r="J122" s="118"/>
    </row>
    <row r="123" spans="1:10" x14ac:dyDescent="0.3">
      <c r="A123" s="79" t="s">
        <v>187</v>
      </c>
      <c r="B123" s="94">
        <v>3121</v>
      </c>
      <c r="C123" s="118"/>
      <c r="D123" s="118"/>
      <c r="E123" s="118"/>
      <c r="F123" s="118"/>
      <c r="G123" s="118"/>
      <c r="H123" s="118"/>
      <c r="I123" s="118"/>
      <c r="J123" s="118"/>
    </row>
    <row r="124" spans="1:10" ht="24" x14ac:dyDescent="0.3">
      <c r="A124" s="74" t="s">
        <v>203</v>
      </c>
      <c r="B124" s="103">
        <v>3130</v>
      </c>
      <c r="C124" s="118"/>
      <c r="D124" s="118"/>
      <c r="E124" s="118"/>
      <c r="F124" s="118"/>
      <c r="G124" s="118"/>
      <c r="H124" s="118"/>
      <c r="I124" s="118"/>
      <c r="J124" s="118"/>
    </row>
    <row r="125" spans="1:10" x14ac:dyDescent="0.3">
      <c r="A125" s="79" t="s">
        <v>187</v>
      </c>
      <c r="B125" s="94">
        <v>3131</v>
      </c>
      <c r="C125" s="118"/>
      <c r="D125" s="118"/>
      <c r="E125" s="118"/>
      <c r="F125" s="118"/>
      <c r="G125" s="118"/>
      <c r="H125" s="118"/>
      <c r="I125" s="118"/>
      <c r="J125" s="118"/>
    </row>
    <row r="126" spans="1:10" x14ac:dyDescent="0.3">
      <c r="A126" s="74" t="s">
        <v>204</v>
      </c>
      <c r="B126" s="103">
        <v>3140</v>
      </c>
      <c r="C126" s="118"/>
      <c r="D126" s="118"/>
      <c r="E126" s="118"/>
      <c r="F126" s="118"/>
      <c r="G126" s="118"/>
      <c r="H126" s="118"/>
      <c r="I126" s="118"/>
      <c r="J126" s="118"/>
    </row>
    <row r="127" spans="1:10" x14ac:dyDescent="0.3">
      <c r="A127" s="79" t="s">
        <v>187</v>
      </c>
      <c r="B127" s="94">
        <v>3141</v>
      </c>
      <c r="C127" s="118"/>
      <c r="D127" s="118"/>
      <c r="E127" s="118"/>
      <c r="F127" s="118"/>
      <c r="G127" s="118"/>
      <c r="H127" s="118"/>
      <c r="I127" s="118"/>
      <c r="J127" s="118"/>
    </row>
    <row r="128" spans="1:10" ht="24" x14ac:dyDescent="0.3">
      <c r="A128" s="74" t="s">
        <v>205</v>
      </c>
      <c r="B128" s="103">
        <v>3150</v>
      </c>
      <c r="C128" s="118"/>
      <c r="D128" s="118"/>
      <c r="E128" s="118"/>
      <c r="F128" s="118"/>
      <c r="G128" s="118"/>
      <c r="H128" s="118"/>
      <c r="I128" s="118"/>
      <c r="J128" s="118"/>
    </row>
    <row r="129" spans="1:10" x14ac:dyDescent="0.3">
      <c r="A129" s="79" t="s">
        <v>187</v>
      </c>
      <c r="B129" s="94">
        <v>3151</v>
      </c>
      <c r="C129" s="118"/>
      <c r="D129" s="118"/>
      <c r="E129" s="118"/>
      <c r="F129" s="118"/>
      <c r="G129" s="118"/>
      <c r="H129" s="118"/>
      <c r="I129" s="118"/>
      <c r="J129" s="118"/>
    </row>
    <row r="130" spans="1:10" x14ac:dyDescent="0.3">
      <c r="A130" s="74" t="s">
        <v>206</v>
      </c>
      <c r="B130" s="103">
        <v>3160</v>
      </c>
      <c r="C130" s="118"/>
      <c r="D130" s="118"/>
      <c r="E130" s="118"/>
      <c r="F130" s="118"/>
      <c r="G130" s="118"/>
      <c r="H130" s="118"/>
      <c r="I130" s="118"/>
      <c r="J130" s="118"/>
    </row>
    <row r="131" spans="1:10" x14ac:dyDescent="0.3">
      <c r="A131" s="124" t="s">
        <v>187</v>
      </c>
      <c r="B131" s="125">
        <v>3161</v>
      </c>
      <c r="C131" s="118"/>
      <c r="D131" s="118"/>
      <c r="E131" s="118"/>
      <c r="F131" s="118"/>
      <c r="G131" s="118"/>
      <c r="H131" s="118"/>
      <c r="I131" s="118"/>
      <c r="J131" s="118"/>
    </row>
    <row r="132" spans="1:10" x14ac:dyDescent="0.3">
      <c r="A132" s="335" t="s">
        <v>207</v>
      </c>
      <c r="B132" s="335"/>
      <c r="C132" s="335"/>
      <c r="D132" s="335"/>
      <c r="E132" s="335"/>
      <c r="F132" s="335"/>
      <c r="G132" s="335"/>
      <c r="H132" s="335"/>
      <c r="I132" s="335"/>
      <c r="J132" s="335"/>
    </row>
    <row r="133" spans="1:10" ht="22.8" x14ac:dyDescent="0.3">
      <c r="A133" s="65" t="s">
        <v>208</v>
      </c>
      <c r="B133" s="112">
        <v>4000</v>
      </c>
      <c r="C133" s="118"/>
      <c r="D133" s="118"/>
      <c r="E133" s="118"/>
      <c r="F133" s="118"/>
      <c r="G133" s="118"/>
      <c r="H133" s="118"/>
      <c r="I133" s="118"/>
      <c r="J133" s="118"/>
    </row>
    <row r="134" spans="1:10" x14ac:dyDescent="0.3">
      <c r="A134" s="126" t="s">
        <v>210</v>
      </c>
      <c r="B134" s="94">
        <v>4001</v>
      </c>
      <c r="C134" s="118"/>
      <c r="D134" s="118"/>
      <c r="E134" s="118"/>
      <c r="F134" s="118"/>
      <c r="G134" s="118"/>
      <c r="H134" s="118"/>
      <c r="I134" s="118"/>
      <c r="J134" s="118"/>
    </row>
    <row r="135" spans="1:10" x14ac:dyDescent="0.3">
      <c r="A135" s="126" t="s">
        <v>211</v>
      </c>
      <c r="B135" s="94">
        <v>4002</v>
      </c>
      <c r="C135" s="118"/>
      <c r="D135" s="118"/>
      <c r="E135" s="118"/>
      <c r="F135" s="118"/>
      <c r="G135" s="118"/>
      <c r="H135" s="118"/>
      <c r="I135" s="118"/>
      <c r="J135" s="118"/>
    </row>
    <row r="136" spans="1:10" x14ac:dyDescent="0.3">
      <c r="A136" s="126" t="s">
        <v>212</v>
      </c>
      <c r="B136" s="94">
        <v>4003</v>
      </c>
      <c r="C136" s="118"/>
      <c r="D136" s="118"/>
      <c r="E136" s="118"/>
      <c r="F136" s="118"/>
      <c r="G136" s="118"/>
      <c r="H136" s="118"/>
      <c r="I136" s="118"/>
      <c r="J136" s="118"/>
    </row>
    <row r="137" spans="1:10" x14ac:dyDescent="0.3">
      <c r="A137" s="67" t="s">
        <v>213</v>
      </c>
      <c r="B137" s="103">
        <v>4010</v>
      </c>
      <c r="C137" s="118"/>
      <c r="D137" s="118"/>
      <c r="E137" s="118"/>
      <c r="F137" s="118"/>
      <c r="G137" s="118"/>
      <c r="H137" s="118"/>
      <c r="I137" s="118"/>
      <c r="J137" s="118"/>
    </row>
    <row r="138" spans="1:10" ht="22.8" x14ac:dyDescent="0.3">
      <c r="A138" s="65" t="s">
        <v>214</v>
      </c>
      <c r="B138" s="112">
        <v>4020</v>
      </c>
      <c r="C138" s="118"/>
      <c r="D138" s="118"/>
      <c r="E138" s="118"/>
      <c r="F138" s="118"/>
      <c r="G138" s="118"/>
      <c r="H138" s="118"/>
      <c r="I138" s="118"/>
      <c r="J138" s="118"/>
    </row>
    <row r="139" spans="1:10" x14ac:dyDescent="0.3">
      <c r="A139" s="126" t="s">
        <v>210</v>
      </c>
      <c r="B139" s="94">
        <v>4021</v>
      </c>
      <c r="C139" s="118"/>
      <c r="D139" s="118"/>
      <c r="E139" s="118"/>
      <c r="F139" s="118"/>
      <c r="G139" s="118"/>
      <c r="H139" s="118"/>
      <c r="I139" s="118"/>
      <c r="J139" s="118"/>
    </row>
    <row r="140" spans="1:10" x14ac:dyDescent="0.3">
      <c r="A140" s="126" t="s">
        <v>211</v>
      </c>
      <c r="B140" s="94">
        <v>4022</v>
      </c>
      <c r="C140" s="118"/>
      <c r="D140" s="118"/>
      <c r="E140" s="118"/>
      <c r="F140" s="118"/>
      <c r="G140" s="118"/>
      <c r="H140" s="118"/>
      <c r="I140" s="118"/>
      <c r="J140" s="118"/>
    </row>
    <row r="141" spans="1:10" x14ac:dyDescent="0.3">
      <c r="A141" s="126" t="s">
        <v>212</v>
      </c>
      <c r="B141" s="94">
        <v>4023</v>
      </c>
      <c r="C141" s="118"/>
      <c r="D141" s="118"/>
      <c r="E141" s="118"/>
      <c r="F141" s="118"/>
      <c r="G141" s="118"/>
      <c r="H141" s="118"/>
      <c r="I141" s="118"/>
      <c r="J141" s="118"/>
    </row>
    <row r="142" spans="1:10" x14ac:dyDescent="0.3">
      <c r="A142" s="67" t="s">
        <v>216</v>
      </c>
      <c r="B142" s="103">
        <v>4030</v>
      </c>
      <c r="C142" s="118"/>
      <c r="D142" s="118"/>
      <c r="E142" s="118"/>
      <c r="F142" s="118"/>
      <c r="G142" s="118"/>
      <c r="H142" s="118"/>
      <c r="I142" s="118"/>
      <c r="J142" s="118"/>
    </row>
    <row r="143" spans="1:10" x14ac:dyDescent="0.3">
      <c r="A143" s="335" t="s">
        <v>217</v>
      </c>
      <c r="B143" s="335"/>
      <c r="C143" s="335"/>
      <c r="D143" s="335"/>
      <c r="E143" s="335"/>
      <c r="F143" s="335"/>
      <c r="G143" s="335"/>
      <c r="H143" s="335"/>
      <c r="I143" s="335"/>
      <c r="J143" s="335"/>
    </row>
    <row r="144" spans="1:10" ht="22.8" x14ac:dyDescent="0.3">
      <c r="A144" s="127" t="s">
        <v>218</v>
      </c>
      <c r="B144" s="112">
        <v>5000</v>
      </c>
      <c r="C144" s="118"/>
      <c r="D144" s="118"/>
      <c r="E144" s="118"/>
      <c r="F144" s="118"/>
      <c r="G144" s="118"/>
      <c r="H144" s="118"/>
      <c r="I144" s="118"/>
      <c r="J144" s="118"/>
    </row>
    <row r="145" spans="1:10" ht="22.8" x14ac:dyDescent="0.3">
      <c r="A145" s="127" t="s">
        <v>219</v>
      </c>
      <c r="B145" s="112">
        <v>5010</v>
      </c>
      <c r="C145" s="118"/>
      <c r="D145" s="118"/>
      <c r="E145" s="118"/>
      <c r="F145" s="118"/>
      <c r="G145" s="118"/>
      <c r="H145" s="118"/>
      <c r="I145" s="118"/>
      <c r="J145" s="118"/>
    </row>
    <row r="146" spans="1:10" x14ac:dyDescent="0.3">
      <c r="A146" s="67" t="s">
        <v>220</v>
      </c>
      <c r="B146" s="103">
        <v>5020</v>
      </c>
      <c r="C146" s="118"/>
      <c r="D146" s="118"/>
      <c r="E146" s="118"/>
      <c r="F146" s="118"/>
      <c r="G146" s="118"/>
      <c r="H146" s="118"/>
      <c r="I146" s="118"/>
      <c r="J146" s="118"/>
    </row>
    <row r="147" spans="1:10" ht="34.200000000000003" x14ac:dyDescent="0.3">
      <c r="A147" s="65" t="s">
        <v>222</v>
      </c>
      <c r="B147" s="112">
        <v>5030</v>
      </c>
      <c r="C147" s="118"/>
      <c r="D147" s="118"/>
      <c r="E147" s="118"/>
      <c r="F147" s="118"/>
      <c r="G147" s="118"/>
      <c r="H147" s="118"/>
      <c r="I147" s="118"/>
      <c r="J147" s="118"/>
    </row>
    <row r="148" spans="1:10" x14ac:dyDescent="0.3">
      <c r="A148" s="67" t="s">
        <v>223</v>
      </c>
      <c r="B148" s="103">
        <v>5040</v>
      </c>
      <c r="C148" s="118"/>
      <c r="D148" s="118"/>
      <c r="E148" s="118"/>
      <c r="F148" s="118"/>
      <c r="G148" s="118"/>
      <c r="H148" s="118"/>
      <c r="I148" s="118"/>
      <c r="J148" s="118"/>
    </row>
    <row r="149" spans="1:10" x14ac:dyDescent="0.3">
      <c r="A149" s="67" t="s">
        <v>224</v>
      </c>
      <c r="B149" s="103">
        <v>5050</v>
      </c>
      <c r="C149" s="118"/>
      <c r="D149" s="118"/>
      <c r="E149" s="118"/>
      <c r="F149" s="118"/>
      <c r="G149" s="118"/>
      <c r="H149" s="118"/>
      <c r="I149" s="118"/>
      <c r="J149" s="118"/>
    </row>
    <row r="150" spans="1:10" x14ac:dyDescent="0.3">
      <c r="A150" s="335" t="s">
        <v>225</v>
      </c>
      <c r="B150" s="335"/>
      <c r="C150" s="335"/>
      <c r="D150" s="335"/>
      <c r="E150" s="335"/>
      <c r="F150" s="335"/>
      <c r="G150" s="335"/>
      <c r="H150" s="335"/>
      <c r="I150" s="335"/>
      <c r="J150" s="335"/>
    </row>
    <row r="151" spans="1:10" ht="22.8" x14ac:dyDescent="0.3">
      <c r="A151" s="65" t="s">
        <v>226</v>
      </c>
      <c r="B151" s="65"/>
      <c r="C151" s="118"/>
      <c r="D151" s="118"/>
      <c r="E151" s="118"/>
      <c r="F151" s="118"/>
      <c r="G151" s="118"/>
      <c r="H151" s="118"/>
      <c r="I151" s="118"/>
      <c r="J151" s="118"/>
    </row>
    <row r="152" spans="1:10" ht="65.25" customHeight="1" x14ac:dyDescent="0.3">
      <c r="A152" s="74" t="s">
        <v>232</v>
      </c>
      <c r="B152" s="40">
        <v>6000</v>
      </c>
      <c r="C152" s="118"/>
      <c r="D152" s="118"/>
      <c r="E152" s="118"/>
      <c r="F152" s="118"/>
      <c r="G152" s="118"/>
      <c r="H152" s="118"/>
      <c r="I152" s="118"/>
      <c r="J152" s="118"/>
    </row>
    <row r="153" spans="1:10" x14ac:dyDescent="0.3">
      <c r="A153" s="75" t="s">
        <v>233</v>
      </c>
      <c r="B153" s="128">
        <v>6001</v>
      </c>
      <c r="C153" s="118"/>
      <c r="D153" s="118"/>
      <c r="E153" s="118"/>
      <c r="F153" s="118"/>
      <c r="G153" s="118"/>
      <c r="H153" s="118"/>
      <c r="I153" s="118"/>
      <c r="J153" s="118"/>
    </row>
    <row r="154" spans="1:10" x14ac:dyDescent="0.3">
      <c r="A154" s="75" t="s">
        <v>234</v>
      </c>
      <c r="B154" s="128">
        <v>6002</v>
      </c>
      <c r="C154" s="118"/>
      <c r="D154" s="118"/>
      <c r="E154" s="118"/>
      <c r="F154" s="118"/>
      <c r="G154" s="118"/>
      <c r="H154" s="118"/>
      <c r="I154" s="118"/>
      <c r="J154" s="118"/>
    </row>
    <row r="155" spans="1:10" x14ac:dyDescent="0.3">
      <c r="A155" s="75" t="s">
        <v>235</v>
      </c>
      <c r="B155" s="128">
        <v>6003</v>
      </c>
      <c r="C155" s="118"/>
      <c r="D155" s="118"/>
      <c r="E155" s="118"/>
      <c r="F155" s="118"/>
      <c r="G155" s="118"/>
      <c r="H155" s="118"/>
      <c r="I155" s="118"/>
      <c r="J155" s="118"/>
    </row>
    <row r="156" spans="1:10" ht="24.6" x14ac:dyDescent="0.3">
      <c r="A156" s="129" t="s">
        <v>236</v>
      </c>
      <c r="B156" s="128">
        <v>6004</v>
      </c>
      <c r="C156" s="118"/>
      <c r="D156" s="118"/>
      <c r="E156" s="118"/>
      <c r="F156" s="118"/>
      <c r="G156" s="118"/>
      <c r="H156" s="118"/>
      <c r="I156" s="118"/>
      <c r="J156" s="118"/>
    </row>
    <row r="157" spans="1:10" x14ac:dyDescent="0.3">
      <c r="A157" s="75" t="s">
        <v>237</v>
      </c>
      <c r="B157" s="128">
        <v>6005</v>
      </c>
      <c r="C157" s="118"/>
      <c r="D157" s="118"/>
      <c r="E157" s="118"/>
      <c r="F157" s="118"/>
      <c r="G157" s="118"/>
      <c r="H157" s="118"/>
      <c r="I157" s="118"/>
      <c r="J157" s="118"/>
    </row>
    <row r="158" spans="1:10" x14ac:dyDescent="0.3">
      <c r="A158" s="75" t="s">
        <v>238</v>
      </c>
      <c r="B158" s="128">
        <v>6006</v>
      </c>
      <c r="C158" s="118"/>
      <c r="D158" s="118"/>
      <c r="E158" s="118"/>
      <c r="F158" s="118"/>
      <c r="G158" s="118"/>
      <c r="H158" s="118"/>
      <c r="I158" s="118"/>
      <c r="J158" s="118"/>
    </row>
    <row r="159" spans="1:10" ht="24" x14ac:dyDescent="0.3">
      <c r="A159" s="74" t="s">
        <v>239</v>
      </c>
      <c r="B159" s="40">
        <v>6010</v>
      </c>
      <c r="C159" s="118"/>
      <c r="D159" s="118"/>
      <c r="E159" s="118"/>
      <c r="F159" s="118"/>
      <c r="G159" s="118"/>
      <c r="H159" s="118"/>
      <c r="I159" s="118"/>
      <c r="J159" s="118"/>
    </row>
    <row r="160" spans="1:10" x14ac:dyDescent="0.3">
      <c r="A160" s="75" t="s">
        <v>233</v>
      </c>
      <c r="B160" s="128">
        <v>6011</v>
      </c>
      <c r="C160" s="118"/>
      <c r="D160" s="118"/>
      <c r="E160" s="118"/>
      <c r="F160" s="118"/>
      <c r="G160" s="118"/>
      <c r="H160" s="118"/>
      <c r="I160" s="118"/>
      <c r="J160" s="118"/>
    </row>
    <row r="161" spans="1:10" x14ac:dyDescent="0.3">
      <c r="A161" s="75" t="s">
        <v>234</v>
      </c>
      <c r="B161" s="128">
        <v>6012</v>
      </c>
      <c r="C161" s="118"/>
      <c r="D161" s="118"/>
      <c r="E161" s="118"/>
      <c r="F161" s="118"/>
      <c r="G161" s="118"/>
      <c r="H161" s="118"/>
      <c r="I161" s="118"/>
      <c r="J161" s="118"/>
    </row>
    <row r="162" spans="1:10" x14ac:dyDescent="0.3">
      <c r="A162" s="75" t="s">
        <v>235</v>
      </c>
      <c r="B162" s="128">
        <v>6013</v>
      </c>
      <c r="C162" s="118"/>
      <c r="D162" s="118"/>
      <c r="E162" s="118"/>
      <c r="F162" s="118"/>
      <c r="G162" s="118"/>
      <c r="H162" s="118"/>
      <c r="I162" s="118"/>
      <c r="J162" s="118"/>
    </row>
    <row r="163" spans="1:10" ht="24.6" x14ac:dyDescent="0.3">
      <c r="A163" s="129" t="s">
        <v>236</v>
      </c>
      <c r="B163" s="128">
        <v>6014</v>
      </c>
      <c r="C163" s="118"/>
      <c r="D163" s="118"/>
      <c r="E163" s="118"/>
      <c r="F163" s="118"/>
      <c r="G163" s="118"/>
      <c r="H163" s="118"/>
      <c r="I163" s="118"/>
      <c r="J163" s="118"/>
    </row>
    <row r="164" spans="1:10" x14ac:dyDescent="0.3">
      <c r="A164" s="75" t="s">
        <v>237</v>
      </c>
      <c r="B164" s="128">
        <v>6015</v>
      </c>
      <c r="C164" s="118"/>
      <c r="D164" s="118"/>
      <c r="E164" s="118"/>
      <c r="F164" s="118"/>
      <c r="G164" s="118"/>
      <c r="H164" s="118"/>
      <c r="I164" s="118"/>
      <c r="J164" s="118"/>
    </row>
    <row r="165" spans="1:10" x14ac:dyDescent="0.3">
      <c r="A165" s="75" t="s">
        <v>238</v>
      </c>
      <c r="B165" s="128">
        <v>6016</v>
      </c>
      <c r="C165" s="118"/>
      <c r="D165" s="118"/>
      <c r="E165" s="118"/>
      <c r="F165" s="118"/>
      <c r="G165" s="118"/>
      <c r="H165" s="118"/>
      <c r="I165" s="118"/>
      <c r="J165" s="118"/>
    </row>
    <row r="166" spans="1:10" ht="36" x14ac:dyDescent="0.3">
      <c r="A166" s="74" t="s">
        <v>240</v>
      </c>
      <c r="B166" s="40">
        <v>6020</v>
      </c>
      <c r="C166" s="118"/>
      <c r="D166" s="118"/>
      <c r="E166" s="118"/>
      <c r="F166" s="118"/>
      <c r="G166" s="118"/>
      <c r="H166" s="118"/>
      <c r="I166" s="118"/>
      <c r="J166" s="118"/>
    </row>
    <row r="167" spans="1:10" x14ac:dyDescent="0.3">
      <c r="A167" s="75" t="s">
        <v>233</v>
      </c>
      <c r="B167" s="128">
        <v>6021</v>
      </c>
      <c r="C167" s="118"/>
      <c r="D167" s="118"/>
      <c r="E167" s="118"/>
      <c r="F167" s="118"/>
      <c r="G167" s="118"/>
      <c r="H167" s="118"/>
      <c r="I167" s="118"/>
      <c r="J167" s="118"/>
    </row>
    <row r="168" spans="1:10" x14ac:dyDescent="0.3">
      <c r="A168" s="75" t="s">
        <v>234</v>
      </c>
      <c r="B168" s="128">
        <v>6022</v>
      </c>
      <c r="C168" s="118"/>
      <c r="D168" s="118"/>
      <c r="E168" s="118"/>
      <c r="F168" s="118"/>
      <c r="G168" s="118"/>
      <c r="H168" s="118"/>
      <c r="I168" s="118"/>
      <c r="J168" s="118"/>
    </row>
    <row r="169" spans="1:10" x14ac:dyDescent="0.3">
      <c r="A169" s="75" t="s">
        <v>235</v>
      </c>
      <c r="B169" s="128">
        <v>6023</v>
      </c>
      <c r="C169" s="118"/>
      <c r="D169" s="118"/>
      <c r="E169" s="118"/>
      <c r="F169" s="118"/>
      <c r="G169" s="118"/>
      <c r="H169" s="118"/>
      <c r="I169" s="118"/>
      <c r="J169" s="118"/>
    </row>
    <row r="170" spans="1:10" ht="24.6" x14ac:dyDescent="0.3">
      <c r="A170" s="129" t="s">
        <v>236</v>
      </c>
      <c r="B170" s="128">
        <v>6024</v>
      </c>
      <c r="C170" s="118"/>
      <c r="D170" s="118"/>
      <c r="E170" s="118"/>
      <c r="F170" s="118"/>
      <c r="G170" s="118"/>
      <c r="H170" s="118"/>
      <c r="I170" s="118"/>
      <c r="J170" s="118"/>
    </row>
    <row r="171" spans="1:10" x14ac:dyDescent="0.3">
      <c r="A171" s="75" t="s">
        <v>237</v>
      </c>
      <c r="B171" s="128">
        <v>6025</v>
      </c>
      <c r="C171" s="118"/>
      <c r="D171" s="118"/>
      <c r="E171" s="118"/>
      <c r="F171" s="118"/>
      <c r="G171" s="118"/>
      <c r="H171" s="118"/>
      <c r="I171" s="118"/>
      <c r="J171" s="118"/>
    </row>
    <row r="172" spans="1:10" x14ac:dyDescent="0.3">
      <c r="A172" s="75" t="s">
        <v>238</v>
      </c>
      <c r="B172" s="128">
        <v>6026</v>
      </c>
      <c r="C172" s="118"/>
      <c r="D172" s="118"/>
      <c r="E172" s="118"/>
      <c r="F172" s="118"/>
      <c r="G172" s="118"/>
      <c r="H172" s="118"/>
      <c r="I172" s="118"/>
      <c r="J172" s="118"/>
    </row>
    <row r="173" spans="1:10" ht="24" x14ac:dyDescent="0.3">
      <c r="A173" s="67" t="s">
        <v>241</v>
      </c>
      <c r="B173" s="40">
        <v>6030</v>
      </c>
      <c r="C173" s="118"/>
      <c r="D173" s="118"/>
      <c r="E173" s="118"/>
      <c r="F173" s="118"/>
      <c r="G173" s="118"/>
      <c r="H173" s="118"/>
      <c r="I173" s="118"/>
      <c r="J173" s="118"/>
    </row>
    <row r="174" spans="1:10" ht="22.8" x14ac:dyDescent="0.3">
      <c r="A174" s="130" t="s">
        <v>242</v>
      </c>
      <c r="B174" s="103"/>
      <c r="C174" s="118"/>
      <c r="D174" s="118"/>
      <c r="E174" s="118"/>
      <c r="F174" s="118"/>
      <c r="G174" s="118"/>
      <c r="H174" s="118"/>
      <c r="I174" s="118"/>
      <c r="J174" s="118"/>
    </row>
    <row r="175" spans="1:10" ht="24.6" x14ac:dyDescent="0.3">
      <c r="A175" s="131" t="s">
        <v>243</v>
      </c>
      <c r="B175" s="103">
        <v>6040</v>
      </c>
      <c r="C175" s="118"/>
      <c r="D175" s="118"/>
      <c r="E175" s="118"/>
      <c r="F175" s="118"/>
      <c r="G175" s="118"/>
      <c r="H175" s="118"/>
      <c r="I175" s="118"/>
      <c r="J175" s="118"/>
    </row>
    <row r="176" spans="1:10" ht="36" x14ac:dyDescent="0.3">
      <c r="A176" s="132" t="s">
        <v>244</v>
      </c>
      <c r="B176" s="103">
        <v>6050</v>
      </c>
      <c r="C176" s="118"/>
      <c r="D176" s="118"/>
      <c r="E176" s="118"/>
      <c r="F176" s="118"/>
      <c r="G176" s="118"/>
      <c r="H176" s="118"/>
      <c r="I176" s="118"/>
      <c r="J176" s="118"/>
    </row>
    <row r="177" spans="1:11" x14ac:dyDescent="0.3">
      <c r="A177" s="133" t="s">
        <v>245</v>
      </c>
      <c r="B177" s="94">
        <v>6051</v>
      </c>
      <c r="C177" s="118"/>
      <c r="D177" s="118"/>
      <c r="E177" s="118"/>
      <c r="F177" s="118"/>
      <c r="G177" s="118"/>
      <c r="H177" s="118"/>
      <c r="I177" s="118"/>
      <c r="J177" s="118"/>
    </row>
    <row r="178" spans="1:11" x14ac:dyDescent="0.3">
      <c r="A178" s="133" t="s">
        <v>246</v>
      </c>
      <c r="B178" s="94">
        <v>6052</v>
      </c>
      <c r="C178" s="118"/>
      <c r="D178" s="118"/>
      <c r="E178" s="118"/>
      <c r="F178" s="118"/>
      <c r="G178" s="118"/>
      <c r="H178" s="118"/>
      <c r="I178" s="118"/>
      <c r="J178" s="118"/>
    </row>
    <row r="179" spans="1:11" x14ac:dyDescent="0.3">
      <c r="A179" s="133" t="s">
        <v>247</v>
      </c>
      <c r="B179" s="94">
        <v>6053</v>
      </c>
      <c r="C179" s="118"/>
      <c r="D179" s="118"/>
      <c r="E179" s="118"/>
      <c r="F179" s="118"/>
      <c r="G179" s="118"/>
      <c r="H179" s="118"/>
      <c r="I179" s="118"/>
      <c r="J179" s="118"/>
    </row>
    <row r="180" spans="1:11" x14ac:dyDescent="0.3">
      <c r="A180" s="133" t="s">
        <v>450</v>
      </c>
      <c r="B180" s="94">
        <v>6054</v>
      </c>
      <c r="C180" s="118"/>
      <c r="D180" s="118"/>
      <c r="E180" s="118"/>
      <c r="F180" s="118"/>
      <c r="G180" s="118"/>
      <c r="H180" s="118"/>
      <c r="I180" s="118"/>
      <c r="J180" s="118"/>
    </row>
    <row r="181" spans="1:11" x14ac:dyDescent="0.3">
      <c r="A181" s="67" t="s">
        <v>249</v>
      </c>
      <c r="B181" s="103">
        <v>6060</v>
      </c>
      <c r="C181" s="118"/>
      <c r="D181" s="118"/>
      <c r="E181" s="118"/>
      <c r="F181" s="118"/>
      <c r="G181" s="118"/>
      <c r="H181" s="118"/>
      <c r="I181" s="118"/>
      <c r="J181" s="118"/>
    </row>
    <row r="182" spans="1:11" ht="48.6" x14ac:dyDescent="0.3">
      <c r="A182" s="134" t="s">
        <v>250</v>
      </c>
      <c r="B182" s="94">
        <v>6061</v>
      </c>
      <c r="C182" s="118"/>
      <c r="D182" s="118"/>
      <c r="E182" s="118"/>
      <c r="F182" s="118"/>
      <c r="G182" s="118"/>
      <c r="H182" s="118"/>
      <c r="I182" s="118"/>
      <c r="J182" s="118"/>
    </row>
    <row r="183" spans="1:11" ht="24.6" x14ac:dyDescent="0.3">
      <c r="A183" s="134" t="s">
        <v>251</v>
      </c>
      <c r="B183" s="94">
        <v>6062</v>
      </c>
      <c r="C183" s="118"/>
      <c r="D183" s="118"/>
      <c r="E183" s="118"/>
      <c r="F183" s="118"/>
      <c r="G183" s="118"/>
      <c r="H183" s="118"/>
      <c r="I183" s="118"/>
      <c r="J183" s="118"/>
    </row>
    <row r="184" spans="1:11" x14ac:dyDescent="0.3">
      <c r="A184" s="65" t="s">
        <v>252</v>
      </c>
      <c r="B184" s="103"/>
      <c r="C184" s="118"/>
      <c r="D184" s="118"/>
      <c r="E184" s="118"/>
      <c r="F184" s="118"/>
      <c r="G184" s="118"/>
      <c r="H184" s="118"/>
      <c r="I184" s="118"/>
      <c r="J184" s="118"/>
    </row>
    <row r="185" spans="1:11" x14ac:dyDescent="0.3">
      <c r="A185" s="67" t="s">
        <v>253</v>
      </c>
      <c r="B185" s="103">
        <v>6070</v>
      </c>
      <c r="C185" s="118"/>
      <c r="D185" s="118"/>
      <c r="E185" s="118"/>
      <c r="F185" s="118"/>
      <c r="G185" s="118"/>
      <c r="H185" s="118"/>
      <c r="I185" s="118"/>
      <c r="J185" s="118"/>
    </row>
    <row r="186" spans="1:11" x14ac:dyDescent="0.3">
      <c r="A186" s="67" t="s">
        <v>254</v>
      </c>
      <c r="B186" s="103">
        <v>6080</v>
      </c>
      <c r="C186" s="118"/>
      <c r="D186" s="118"/>
      <c r="E186" s="118"/>
      <c r="F186" s="118"/>
      <c r="G186" s="118"/>
      <c r="H186" s="118"/>
      <c r="I186" s="118"/>
      <c r="J186" s="118"/>
    </row>
    <row r="187" spans="1:11" ht="30.75" customHeight="1" x14ac:dyDescent="0.3">
      <c r="A187" s="111" t="s">
        <v>255</v>
      </c>
      <c r="B187" s="103">
        <v>6090</v>
      </c>
      <c r="C187" s="118"/>
      <c r="D187" s="118"/>
      <c r="E187" s="118"/>
      <c r="F187" s="118"/>
      <c r="G187" s="118"/>
      <c r="H187" s="118"/>
      <c r="I187" s="118"/>
      <c r="J187" s="118"/>
    </row>
    <row r="188" spans="1:11" x14ac:dyDescent="0.3">
      <c r="A188" s="335" t="s">
        <v>451</v>
      </c>
      <c r="B188" s="335"/>
      <c r="C188" s="335"/>
      <c r="D188" s="335"/>
      <c r="E188" s="335"/>
      <c r="F188" s="335"/>
      <c r="G188" s="335"/>
      <c r="H188" s="335"/>
      <c r="I188" s="335"/>
      <c r="J188" s="335"/>
    </row>
    <row r="189" spans="1:11" ht="36" x14ac:dyDescent="0.3">
      <c r="A189" s="135" t="s">
        <v>452</v>
      </c>
      <c r="B189" s="136">
        <v>6100</v>
      </c>
      <c r="C189" s="118"/>
      <c r="D189" s="118"/>
      <c r="E189" s="137" t="s">
        <v>16</v>
      </c>
      <c r="F189" s="137" t="s">
        <v>16</v>
      </c>
      <c r="G189" s="118"/>
      <c r="H189" s="118"/>
      <c r="I189" s="137" t="s">
        <v>16</v>
      </c>
      <c r="J189" s="137" t="s">
        <v>16</v>
      </c>
      <c r="K189" s="27"/>
    </row>
    <row r="190" spans="1:11" ht="36" x14ac:dyDescent="0.3">
      <c r="A190" s="67" t="s">
        <v>453</v>
      </c>
      <c r="B190" s="136">
        <v>6110</v>
      </c>
      <c r="C190" s="118"/>
      <c r="D190" s="118"/>
      <c r="E190" s="137" t="s">
        <v>16</v>
      </c>
      <c r="F190" s="137" t="s">
        <v>16</v>
      </c>
      <c r="G190" s="118"/>
      <c r="H190" s="118"/>
      <c r="I190" s="137" t="s">
        <v>16</v>
      </c>
      <c r="J190" s="137" t="s">
        <v>16</v>
      </c>
      <c r="K190" s="27"/>
    </row>
    <row r="191" spans="1:11" ht="36" x14ac:dyDescent="0.3">
      <c r="A191" s="67" t="s">
        <v>454</v>
      </c>
      <c r="B191" s="136">
        <v>6120</v>
      </c>
      <c r="C191" s="118"/>
      <c r="D191" s="118"/>
      <c r="E191" s="137" t="s">
        <v>16</v>
      </c>
      <c r="F191" s="137" t="s">
        <v>16</v>
      </c>
      <c r="G191" s="118"/>
      <c r="H191" s="118"/>
      <c r="I191" s="137" t="s">
        <v>16</v>
      </c>
      <c r="J191" s="137" t="s">
        <v>16</v>
      </c>
      <c r="K191" s="27"/>
    </row>
    <row r="192" spans="1:11" ht="36" x14ac:dyDescent="0.3">
      <c r="A192" s="67" t="s">
        <v>455</v>
      </c>
      <c r="B192" s="136">
        <v>6130</v>
      </c>
      <c r="C192" s="118"/>
      <c r="D192" s="118"/>
      <c r="E192" s="137" t="s">
        <v>16</v>
      </c>
      <c r="F192" s="137" t="s">
        <v>16</v>
      </c>
      <c r="G192" s="118"/>
      <c r="H192" s="118"/>
      <c r="I192" s="137" t="s">
        <v>16</v>
      </c>
      <c r="J192" s="137" t="s">
        <v>16</v>
      </c>
      <c r="K192" s="27"/>
    </row>
    <row r="194" spans="1:9" x14ac:dyDescent="0.3">
      <c r="A194" s="251" t="s">
        <v>370</v>
      </c>
      <c r="B194" s="4"/>
      <c r="C194" s="4"/>
      <c r="D194" s="299" t="s">
        <v>257</v>
      </c>
      <c r="E194" s="299"/>
      <c r="F194" s="5"/>
      <c r="G194" s="309"/>
      <c r="H194" s="309"/>
      <c r="I194" s="309"/>
    </row>
    <row r="195" spans="1:9" x14ac:dyDescent="0.3">
      <c r="A195" s="33" t="s">
        <v>456</v>
      </c>
      <c r="B195" s="1"/>
      <c r="C195" s="1"/>
      <c r="D195" s="297" t="s">
        <v>260</v>
      </c>
      <c r="E195" s="297"/>
      <c r="F195" s="6"/>
      <c r="G195" s="336" t="s">
        <v>261</v>
      </c>
      <c r="H195" s="336"/>
      <c r="I195" s="336"/>
    </row>
    <row r="197" spans="1:9" x14ac:dyDescent="0.3">
      <c r="A197" s="11" t="s">
        <v>457</v>
      </c>
    </row>
  </sheetData>
  <mergeCells count="21">
    <mergeCell ref="D194:E194"/>
    <mergeCell ref="G194:I194"/>
    <mergeCell ref="D195:E195"/>
    <mergeCell ref="G195:I195"/>
    <mergeCell ref="A2:J2"/>
    <mergeCell ref="A3:J3"/>
    <mergeCell ref="A4:J4"/>
    <mergeCell ref="A5:J5"/>
    <mergeCell ref="A7:A8"/>
    <mergeCell ref="B7:B8"/>
    <mergeCell ref="C7:F7"/>
    <mergeCell ref="G7:J7"/>
    <mergeCell ref="A150:J150"/>
    <mergeCell ref="A188:J188"/>
    <mergeCell ref="A11:J11"/>
    <mergeCell ref="A37:J37"/>
    <mergeCell ref="A10:J10"/>
    <mergeCell ref="A102:J102"/>
    <mergeCell ref="A115:J115"/>
    <mergeCell ref="A132:J132"/>
    <mergeCell ref="A143:J143"/>
  </mergeCells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фін план</vt:lpstr>
      <vt:lpstr>1_ кап інвестиції</vt:lpstr>
      <vt:lpstr>2_ кап будівництво</vt:lpstr>
      <vt:lpstr>3_ залучені кошти</vt:lpstr>
      <vt:lpstr>4_ персонал</vt:lpstr>
      <vt:lpstr>5_майно</vt:lpstr>
      <vt:lpstr>6_транспорт</vt:lpstr>
      <vt:lpstr>ЗВІТ</vt:lpstr>
      <vt:lpstr>Лист1</vt:lpstr>
      <vt:lpstr>'фін план'!Область_печати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Олена Городько</cp:lastModifiedBy>
  <cp:revision/>
  <dcterms:created xsi:type="dcterms:W3CDTF">2021-10-04T06:32:37Z</dcterms:created>
  <dcterms:modified xsi:type="dcterms:W3CDTF">2026-03-11T06:27:27Z</dcterms:modified>
  <cp:category/>
  <cp:contentStatus/>
</cp:coreProperties>
</file>