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horodko\Desktop\"/>
    </mc:Choice>
  </mc:AlternateContent>
  <bookViews>
    <workbookView xWindow="0" yWindow="0" windowWidth="23040" windowHeight="8496"/>
  </bookViews>
  <sheets>
    <sheet name="фін план" sheetId="1" r:id="rId1"/>
    <sheet name="1_ кап інвестиції" sheetId="2" r:id="rId2"/>
    <sheet name="2_ кап будівництво" sheetId="3" r:id="rId3"/>
    <sheet name="3_ залучені кошти" sheetId="4" r:id="rId4"/>
    <sheet name="4_ персонал" sheetId="5" r:id="rId5"/>
    <sheet name="5_майно" sheetId="8" r:id="rId6"/>
    <sheet name="6_транспорт" sheetId="9" r:id="rId7"/>
  </sheets>
  <definedNames>
    <definedName name="_xlnm.Print_Area" localSheetId="1">'1_ кап інвестиції'!$A$1:$AB$24</definedName>
    <definedName name="_xlnm.Print_Area" localSheetId="4">'4_ персонал'!$A$1:$L$34</definedName>
    <definedName name="_xlnm.Print_Area" localSheetId="0">'фін план'!$A$1:$J$222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3" i="5" l="1"/>
  <c r="D13" i="5"/>
  <c r="M187" i="1"/>
  <c r="C11" i="5"/>
  <c r="G11" i="9"/>
  <c r="H92" i="1"/>
  <c r="I117" i="1"/>
  <c r="I85" i="1"/>
  <c r="I46" i="1"/>
  <c r="C137" i="1" l="1"/>
  <c r="C71" i="1"/>
  <c r="C51" i="1"/>
  <c r="C35" i="1"/>
  <c r="G13" i="5" l="1"/>
  <c r="E196" i="1" l="1"/>
  <c r="E197" i="1"/>
  <c r="E198" i="1"/>
  <c r="E199" i="1"/>
  <c r="E200" i="1"/>
  <c r="D196" i="1"/>
  <c r="D197" i="1"/>
  <c r="D198" i="1"/>
  <c r="D199" i="1"/>
  <c r="D200" i="1"/>
  <c r="E195" i="1"/>
  <c r="D195" i="1"/>
  <c r="C196" i="1"/>
  <c r="C197" i="1"/>
  <c r="C198" i="1"/>
  <c r="C199" i="1"/>
  <c r="C200" i="1"/>
  <c r="C195" i="1"/>
  <c r="D10" i="2"/>
  <c r="I10" i="2"/>
  <c r="N10" i="2"/>
  <c r="S10" i="2"/>
  <c r="X10" i="2"/>
  <c r="E35" i="1"/>
  <c r="G11" i="5"/>
  <c r="G20" i="5" s="1"/>
  <c r="D180" i="1" l="1"/>
  <c r="C202" i="1"/>
  <c r="C119" i="1"/>
  <c r="D62" i="1" l="1"/>
  <c r="F11" i="5" l="1"/>
  <c r="D11" i="5"/>
  <c r="D23" i="5" l="1"/>
  <c r="D20" i="5"/>
  <c r="F23" i="5"/>
  <c r="F20" i="5"/>
  <c r="I16" i="5"/>
  <c r="I17" i="5"/>
  <c r="I18" i="5"/>
  <c r="D202" i="1"/>
  <c r="E202" i="1"/>
  <c r="F202" i="1"/>
  <c r="G202" i="1"/>
  <c r="H202" i="1"/>
  <c r="I202" i="1"/>
  <c r="D46" i="1"/>
  <c r="E46" i="1"/>
  <c r="G46" i="1"/>
  <c r="H46" i="1"/>
  <c r="D71" i="1"/>
  <c r="E71" i="1"/>
  <c r="F71" i="1"/>
  <c r="G71" i="1"/>
  <c r="H71" i="1"/>
  <c r="I71" i="1"/>
  <c r="C204" i="1" l="1"/>
  <c r="C46" i="1"/>
  <c r="D61" i="1" l="1"/>
  <c r="E62" i="1"/>
  <c r="E61" i="1" s="1"/>
  <c r="F62" i="1"/>
  <c r="F61" i="1" s="1"/>
  <c r="G62" i="1"/>
  <c r="G61" i="1" s="1"/>
  <c r="H62" i="1"/>
  <c r="H61" i="1" s="1"/>
  <c r="I62" i="1"/>
  <c r="I61" i="1" s="1"/>
  <c r="C62" i="1" l="1"/>
  <c r="C61" i="1" s="1"/>
  <c r="D187" i="1" l="1"/>
  <c r="D194" i="1" s="1"/>
  <c r="E187" i="1"/>
  <c r="F187" i="1"/>
  <c r="G187" i="1"/>
  <c r="H187" i="1"/>
  <c r="I187" i="1"/>
  <c r="C187" i="1"/>
  <c r="D20" i="8" l="1"/>
  <c r="E20" i="8"/>
  <c r="C20" i="8"/>
  <c r="F16" i="9"/>
  <c r="G16" i="9"/>
  <c r="E16" i="9"/>
  <c r="H16" i="9"/>
  <c r="E11" i="5" l="1"/>
  <c r="H11" i="5"/>
  <c r="I11" i="5"/>
  <c r="I23" i="5" s="1"/>
  <c r="J11" i="5"/>
  <c r="J23" i="5" s="1"/>
  <c r="K11" i="5"/>
  <c r="K23" i="5" s="1"/>
  <c r="L11" i="5"/>
  <c r="L23" i="5" s="1"/>
  <c r="C20" i="5"/>
  <c r="X11" i="2"/>
  <c r="X12" i="2"/>
  <c r="X13" i="2"/>
  <c r="X14" i="2"/>
  <c r="X15" i="2"/>
  <c r="S11" i="2"/>
  <c r="S12" i="2"/>
  <c r="S13" i="2"/>
  <c r="S16" i="2" s="1"/>
  <c r="S14" i="2"/>
  <c r="S15" i="2"/>
  <c r="N11" i="2"/>
  <c r="N12" i="2"/>
  <c r="N13" i="2"/>
  <c r="N14" i="2"/>
  <c r="N15" i="2"/>
  <c r="E16" i="2"/>
  <c r="F16" i="2"/>
  <c r="G16" i="2"/>
  <c r="H16" i="2"/>
  <c r="J16" i="2"/>
  <c r="K16" i="2"/>
  <c r="L16" i="2"/>
  <c r="M16" i="2"/>
  <c r="O16" i="2"/>
  <c r="P16" i="2"/>
  <c r="Q16" i="2"/>
  <c r="R16" i="2"/>
  <c r="T16" i="2"/>
  <c r="U16" i="2"/>
  <c r="V16" i="2"/>
  <c r="W16" i="2"/>
  <c r="Y16" i="2"/>
  <c r="Z16" i="2"/>
  <c r="AA16" i="2"/>
  <c r="AB16" i="2"/>
  <c r="I11" i="2"/>
  <c r="I12" i="2"/>
  <c r="I13" i="2"/>
  <c r="I14" i="2"/>
  <c r="I15" i="2"/>
  <c r="D11" i="2"/>
  <c r="D12" i="2"/>
  <c r="D13" i="2"/>
  <c r="D14" i="2"/>
  <c r="D15" i="2"/>
  <c r="D209" i="1"/>
  <c r="E209" i="1"/>
  <c r="F209" i="1"/>
  <c r="G209" i="1"/>
  <c r="H209" i="1"/>
  <c r="I209" i="1"/>
  <c r="C209" i="1"/>
  <c r="D204" i="1"/>
  <c r="E204" i="1"/>
  <c r="F204" i="1"/>
  <c r="G204" i="1"/>
  <c r="H204" i="1"/>
  <c r="I204" i="1"/>
  <c r="F194" i="1"/>
  <c r="G194" i="1"/>
  <c r="H194" i="1"/>
  <c r="I194" i="1"/>
  <c r="E180" i="1"/>
  <c r="E194" i="1" s="1"/>
  <c r="F180" i="1"/>
  <c r="G180" i="1"/>
  <c r="H180" i="1"/>
  <c r="I180" i="1"/>
  <c r="C180" i="1"/>
  <c r="C194" i="1" s="1"/>
  <c r="D166" i="1"/>
  <c r="E166" i="1"/>
  <c r="F166" i="1"/>
  <c r="G166" i="1"/>
  <c r="H166" i="1"/>
  <c r="I166" i="1"/>
  <c r="C166" i="1"/>
  <c r="D161" i="1"/>
  <c r="E161" i="1"/>
  <c r="F161" i="1"/>
  <c r="G161" i="1"/>
  <c r="H161" i="1"/>
  <c r="I161" i="1"/>
  <c r="C161" i="1"/>
  <c r="D147" i="1"/>
  <c r="E147" i="1"/>
  <c r="F147" i="1"/>
  <c r="G147" i="1"/>
  <c r="H147" i="1"/>
  <c r="I147" i="1"/>
  <c r="C147" i="1"/>
  <c r="D144" i="1"/>
  <c r="E144" i="1"/>
  <c r="F144" i="1"/>
  <c r="G144" i="1"/>
  <c r="H144" i="1"/>
  <c r="I144" i="1"/>
  <c r="C144" i="1"/>
  <c r="D139" i="1"/>
  <c r="E139" i="1"/>
  <c r="F139" i="1"/>
  <c r="G139" i="1"/>
  <c r="H139" i="1"/>
  <c r="I139" i="1"/>
  <c r="C139" i="1"/>
  <c r="D133" i="1"/>
  <c r="E133" i="1"/>
  <c r="F133" i="1"/>
  <c r="G133" i="1"/>
  <c r="H133" i="1"/>
  <c r="I133" i="1"/>
  <c r="C133" i="1"/>
  <c r="H23" i="5" l="1"/>
  <c r="H20" i="5"/>
  <c r="E23" i="5"/>
  <c r="E20" i="5"/>
  <c r="G23" i="5"/>
  <c r="X16" i="2"/>
  <c r="I16" i="2"/>
  <c r="N16" i="2"/>
  <c r="C23" i="5"/>
  <c r="D16" i="2"/>
  <c r="D131" i="1"/>
  <c r="E131" i="1"/>
  <c r="F131" i="1"/>
  <c r="G131" i="1"/>
  <c r="H131" i="1"/>
  <c r="I131" i="1"/>
  <c r="C131" i="1"/>
  <c r="D121" i="1"/>
  <c r="E121" i="1"/>
  <c r="F121" i="1"/>
  <c r="G121" i="1"/>
  <c r="H121" i="1"/>
  <c r="I121" i="1"/>
  <c r="C121" i="1"/>
  <c r="D119" i="1"/>
  <c r="F119" i="1"/>
  <c r="G119" i="1"/>
  <c r="H119" i="1"/>
  <c r="D114" i="1"/>
  <c r="D140" i="1" s="1"/>
  <c r="E114" i="1"/>
  <c r="E140" i="1" s="1"/>
  <c r="F114" i="1"/>
  <c r="F140" i="1" s="1"/>
  <c r="G114" i="1"/>
  <c r="G140" i="1" s="1"/>
  <c r="H114" i="1"/>
  <c r="H140" i="1" s="1"/>
  <c r="I114" i="1"/>
  <c r="I140" i="1" s="1"/>
  <c r="C114" i="1"/>
  <c r="C140" i="1" s="1"/>
  <c r="D96" i="1"/>
  <c r="E96" i="1"/>
  <c r="F96" i="1"/>
  <c r="G96" i="1"/>
  <c r="H96" i="1"/>
  <c r="I96" i="1"/>
  <c r="C96" i="1"/>
  <c r="D137" i="1"/>
  <c r="E137" i="1"/>
  <c r="F137" i="1"/>
  <c r="G137" i="1"/>
  <c r="H137" i="1"/>
  <c r="I137" i="1"/>
  <c r="E135" i="1"/>
  <c r="F135" i="1"/>
  <c r="G135" i="1"/>
  <c r="I135" i="1"/>
  <c r="C135" i="1"/>
  <c r="E53" i="1"/>
  <c r="F53" i="1"/>
  <c r="G53" i="1"/>
  <c r="I53" i="1"/>
  <c r="D51" i="1"/>
  <c r="E51" i="1"/>
  <c r="F51" i="1"/>
  <c r="G51" i="1"/>
  <c r="H51" i="1"/>
  <c r="I51" i="1"/>
  <c r="D44" i="1"/>
  <c r="E44" i="1"/>
  <c r="F44" i="1"/>
  <c r="G44" i="1"/>
  <c r="H44" i="1"/>
  <c r="I44" i="1"/>
  <c r="C44" i="1"/>
  <c r="D35" i="1"/>
  <c r="F35" i="1"/>
  <c r="G35" i="1"/>
  <c r="H35" i="1"/>
  <c r="I35" i="1"/>
  <c r="D95" i="1" l="1"/>
  <c r="D173" i="1" s="1"/>
  <c r="G95" i="1"/>
  <c r="G173" i="1" s="1"/>
  <c r="E40" i="1"/>
  <c r="E172" i="1" s="1"/>
  <c r="F95" i="1"/>
  <c r="F173" i="1" s="1"/>
  <c r="E142" i="1"/>
  <c r="F142" i="1"/>
  <c r="H95" i="1"/>
  <c r="H173" i="1" s="1"/>
  <c r="I95" i="1"/>
  <c r="I173" i="1" s="1"/>
  <c r="C142" i="1"/>
  <c r="G142" i="1"/>
  <c r="I142" i="1"/>
  <c r="E95" i="1"/>
  <c r="H40" i="1"/>
  <c r="H172" i="1" s="1"/>
  <c r="D40" i="1"/>
  <c r="D172" i="1" s="1"/>
  <c r="G40" i="1"/>
  <c r="G172" i="1" s="1"/>
  <c r="C95" i="1"/>
  <c r="C173" i="1" s="1"/>
  <c r="I40" i="1"/>
  <c r="I172" i="1" s="1"/>
  <c r="H135" i="1"/>
  <c r="H142" i="1" s="1"/>
  <c r="D135" i="1"/>
  <c r="D142" i="1" s="1"/>
  <c r="F172" i="1"/>
  <c r="C40" i="1"/>
  <c r="C172" i="1" s="1"/>
  <c r="E173" i="1" l="1"/>
  <c r="H177" i="1"/>
  <c r="H175" i="1" s="1"/>
  <c r="D177" i="1"/>
  <c r="D175" i="1" s="1"/>
  <c r="C177" i="1"/>
  <c r="C175" i="1" s="1"/>
  <c r="G177" i="1"/>
  <c r="G175" i="1" s="1"/>
  <c r="F177" i="1"/>
  <c r="F175" i="1" s="1"/>
</calcChain>
</file>

<file path=xl/sharedStrings.xml><?xml version="1.0" encoding="utf-8"?>
<sst xmlns="http://schemas.openxmlformats.org/spreadsheetml/2006/main" count="642" uniqueCount="407">
  <si>
    <t>"ЗАТВЕРДЖЕНО"</t>
  </si>
  <si>
    <t>М.П.</t>
  </si>
  <si>
    <t>Проект</t>
  </si>
  <si>
    <t>Уточнений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</si>
  <si>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</si>
  <si>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</si>
  <si>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</si>
  <si>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</si>
  <si>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</si>
  <si>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</si>
  <si>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</si>
  <si>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</si>
  <si>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</si>
  <si>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</si>
  <si>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</si>
  <si>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</si>
  <si>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</si>
  <si>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</si>
  <si>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</si>
  <si>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Форма власності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</si>
  <si>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</si>
  <si>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</si>
  <si>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</si>
  <si>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 xml:space="preserve">Телефон </t>
  </si>
  <si>
    <t>Керівник</t>
  </si>
  <si>
    <t>Найменування показника</t>
  </si>
  <si>
    <t xml:space="preserve">Код рядка 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</si>
  <si>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</si>
  <si>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</si>
  <si>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</si>
  <si>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</si>
  <si>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</si>
  <si>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</si>
  <si>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Дохід (виручка) від реалізації продукції (товарів, робіт, послуг)</t>
  </si>
  <si>
    <t>Інші доходи від операційної діяльності, в т.ч.:</t>
  </si>
  <si>
    <t>дохід від оренди активів</t>
  </si>
  <si>
    <t>дохід від реалізації майна</t>
  </si>
  <si>
    <t xml:space="preserve">інші доходи </t>
  </si>
  <si>
    <t>від                                  року №</t>
  </si>
  <si>
    <t>________________ __________</t>
  </si>
  <si>
    <t>"     "                                  р.</t>
  </si>
  <si>
    <t>благодійні внески від громадян та організацій тощо</t>
  </si>
  <si>
    <t>Собівартість реалізованої продукції (товарів, робіт, послуг), у тому числі:</t>
  </si>
  <si>
    <t>Витрати на послуги, матеріали та сировину, в т.ч.:</t>
  </si>
  <si>
    <t>господарчі товари та інвентар, в т.ч.:</t>
  </si>
  <si>
    <t>основні засоби</t>
  </si>
  <si>
    <t>малоцінні товари</t>
  </si>
  <si>
    <t>Витрати на паливо-мастильні матеріали</t>
  </si>
  <si>
    <t>Витрати на комунальні послуги та енергоносії, в т.ч.:</t>
  </si>
  <si>
    <t>витрати на природний газ</t>
  </si>
  <si>
    <t>витрати на тверде паливо</t>
  </si>
  <si>
    <t>Витрати на оплату праці</t>
  </si>
  <si>
    <t>Відрахування на соціальні заходи</t>
  </si>
  <si>
    <t>Витрати по виконанню цільових програм</t>
  </si>
  <si>
    <t>Амортизація</t>
  </si>
  <si>
    <t>Інші витрати, в т.ч.:</t>
  </si>
  <si>
    <t>витрати на канцтовари, офісне приладдя та устаткування, в т.ч.:</t>
  </si>
  <si>
    <t>витрати на придбання та супровід програмного забезпечення</t>
  </si>
  <si>
    <t>витрати на службові відрядження</t>
  </si>
  <si>
    <t>витрати на зв'язок та інтернет</t>
  </si>
  <si>
    <t>витрати на культурно-масові заходи</t>
  </si>
  <si>
    <t>витрати на обслуговування орг. техніки</t>
  </si>
  <si>
    <t>Інші витрати від операційної діяльності, в т.ч.:</t>
  </si>
  <si>
    <t>Юридичні та нотариальні послуги</t>
  </si>
  <si>
    <t>Витрати на охорону праці та навчання працівників</t>
  </si>
  <si>
    <t>Інші адміністративні витрати, в т.ч.:</t>
  </si>
  <si>
    <t>ІІ. Елементи операційних витрат</t>
  </si>
  <si>
    <t>Витрати на оплату праці, в т.ч.:</t>
  </si>
  <si>
    <t>Матеріальні затрати</t>
  </si>
  <si>
    <t>Інші операційні витрати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</si>
  <si>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</si>
  <si>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</si>
  <si>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</si>
  <si>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</si>
  <si>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</si>
  <si>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</si>
  <si>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</si>
  <si>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</si>
  <si>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</si>
  <si>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</si>
  <si>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</si>
  <si>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</si>
  <si>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</si>
  <si>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</si>
  <si>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</si>
  <si>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</si>
  <si>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</si>
  <si>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</si>
  <si>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Нерозподілені доходи</t>
  </si>
  <si>
    <t>на 1.01</t>
  </si>
  <si>
    <t>на 1.04</t>
  </si>
  <si>
    <t>на 1.07</t>
  </si>
  <si>
    <t>на 1.10</t>
  </si>
  <si>
    <t xml:space="preserve">                                (посада)</t>
  </si>
  <si>
    <t>Витрати на збут, в т.ч.:</t>
  </si>
  <si>
    <t>дохід від одержаних грантів та субсідій</t>
  </si>
  <si>
    <t>у т.ч. за рахунок місцевого бюджету</t>
  </si>
  <si>
    <t>продукти харчування</t>
  </si>
  <si>
    <t>Дебіторська заборгованість</t>
  </si>
  <si>
    <t>Кредиторська заборгованість</t>
  </si>
  <si>
    <t>витрати на теплопостачання</t>
  </si>
  <si>
    <t>Консультаційні та інформаційні послуги</t>
  </si>
  <si>
    <t>витрати на підвищення кваліфікації та перепідготовку кадрів</t>
  </si>
  <si>
    <t xml:space="preserve">Чистий фінансовий результат,
у тому числі:
</t>
  </si>
  <si>
    <t>прибуток</t>
  </si>
  <si>
    <t>збиток</t>
  </si>
  <si>
    <t>Дані про персонал та витрати на оплату праці</t>
  </si>
  <si>
    <t xml:space="preserve">Середня кількість працівників
(штатних працівників, зовнішніх сумісників та працівників, які працюють
за цивільно-правовими договорами), у тому числі:
</t>
  </si>
  <si>
    <t>адміністративно-управлінський персонал</t>
  </si>
  <si>
    <t>лікарській персонал</t>
  </si>
  <si>
    <t>спеціалісти-немедики</t>
  </si>
  <si>
    <t>інший персонал</t>
  </si>
  <si>
    <t>фахівці з базовою та неповною вищою медичною освітою</t>
  </si>
  <si>
    <t>молодший медичний персонал</t>
  </si>
  <si>
    <t xml:space="preserve">Середньомісячні витрати на оплату праці
одного працівника (грн), усього, у тому числі:
</t>
  </si>
  <si>
    <t>Податкова заборгованість, в т.ч.</t>
  </si>
  <si>
    <t>Відомості про майно</t>
  </si>
  <si>
    <t>Сплата податків, зборів та інших обов’язкових платежів</t>
  </si>
  <si>
    <t>Сплата податків та зборів до Державного бюджету України (податкові платежі), усього</t>
  </si>
  <si>
    <t xml:space="preserve">Сплата податків та зборів до місцевих бюджетів
(податкові платежі), усього, в т.ч.:
</t>
  </si>
  <si>
    <t>податок на доходи фізичних осіб</t>
  </si>
  <si>
    <t>земельний податок</t>
  </si>
  <si>
    <t>орендна плата</t>
  </si>
  <si>
    <t>інші податки та збори (розшифрувати)</t>
  </si>
  <si>
    <t>погашення реструктуризованих та відстрочених сум, що підлягають сплаті в поточному році до бюджетів та державних цільових фондів</t>
  </si>
  <si>
    <t>інші (штрафи, пені, неустойки) (розшифрувати)</t>
  </si>
  <si>
    <t>Відомості про заборгованість</t>
  </si>
  <si>
    <t>відшкодування збитків від надзвичайних ситуацій, стихійного лиха, пожеж, техногенних аварій тощо</t>
  </si>
  <si>
    <t>Надходження (дохід, виручка) від реалізації продукції (товарів, робіт, послуг), в т.ч.:</t>
  </si>
  <si>
    <t>I. Формування фінансових результатів</t>
  </si>
  <si>
    <t>надходження коштів як компенсація орендарем комунальних послуг</t>
  </si>
  <si>
    <t>Інші операційні витрати, в т.ч.:</t>
  </si>
  <si>
    <t>VІ. Додаткова інформація</t>
  </si>
  <si>
    <t>Витрати на страхові та рєестраційні послуги</t>
  </si>
  <si>
    <t>Витрати на аудіторські послуги</t>
  </si>
  <si>
    <t>Витрати на товари, заходи, в т.ч.:</t>
  </si>
  <si>
    <t>І.І. Доходи</t>
  </si>
  <si>
    <t>І.ІІ. Видатки</t>
  </si>
  <si>
    <t>1114/1</t>
  </si>
  <si>
    <t>1114/2</t>
  </si>
  <si>
    <t>V. Фінансовий результат діяльності</t>
  </si>
  <si>
    <t xml:space="preserve">   доходи за програмою медичних гарантій від НСЗУ</t>
  </si>
  <si>
    <t>Виконавець</t>
  </si>
  <si>
    <t>№ з/п</t>
  </si>
  <si>
    <t>Найменування обєкта</t>
  </si>
  <si>
    <t>Залучення кредитних коштів</t>
  </si>
  <si>
    <t>у тому числі за кварталами</t>
  </si>
  <si>
    <t>І</t>
  </si>
  <si>
    <t>ІІ</t>
  </si>
  <si>
    <t>ІІІ</t>
  </si>
  <si>
    <t>ІV</t>
  </si>
  <si>
    <t>Бюджетне фінансування</t>
  </si>
  <si>
    <t>Власні кошти (розшифрувати)</t>
  </si>
  <si>
    <t>Інші джерела (розшифрувати)</t>
  </si>
  <si>
    <t>Усього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</si>
  <si>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</si>
  <si>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дообладнення, реконструкція) (розшифрувати)</t>
  </si>
  <si>
    <t>Відсоток</t>
  </si>
  <si>
    <t xml:space="preserve">                  (посада)</t>
  </si>
  <si>
    <t>_______________________</t>
  </si>
  <si>
    <t xml:space="preserve">                    (підпис)</t>
  </si>
  <si>
    <t xml:space="preserve">         (Власне ім'я, ПРІЗВИЩЕ)    </t>
  </si>
  <si>
    <t>Джерела капітальних інвестицій</t>
  </si>
  <si>
    <t>тис.грн. (без ПДВ)</t>
  </si>
  <si>
    <t>(рядок 3100 Фінансового плану)</t>
  </si>
  <si>
    <t>Найменування об'єкта</t>
  </si>
  <si>
    <t>Рік початку і закінчення будівництва</t>
  </si>
  <si>
    <t>Загальна кошторисна вартість</t>
  </si>
  <si>
    <t>Первисна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</si>
  <si>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</si>
  <si>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</si>
  <si>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освоєння капітальних вкладень</t>
  </si>
  <si>
    <t>фінансування капітальних інвестицій (оплата грошовими коштами), усього</t>
  </si>
  <si>
    <t>у тому числі:</t>
  </si>
  <si>
    <t>власні кошти</t>
  </si>
  <si>
    <t>кредитні кошти</t>
  </si>
  <si>
    <t>інші джерела (зазначити джерело)</t>
  </si>
  <si>
    <t>Інформація щодо проектно-кошторисної документації (стан розроблення, затвердження, у разі затвердження зазначити субєкт управління, яким затверджено та відповідний документ)</t>
  </si>
  <si>
    <t>Документ, яким затверджений титул будови, із зазначенням субєкта управління, який його погодив</t>
  </si>
  <si>
    <t>Капітальне будівництво</t>
  </si>
  <si>
    <t>тис.грн., без ПДВ</t>
  </si>
  <si>
    <t>(рядок 3110 Фінансового плану)</t>
  </si>
  <si>
    <t>Таблиця 1</t>
  </si>
  <si>
    <t>Таблиця 2</t>
  </si>
  <si>
    <t>Сума основного боргу</t>
  </si>
  <si>
    <t>відсотки нараховані</t>
  </si>
  <si>
    <t>План із залучення коштів</t>
  </si>
  <si>
    <t>План з повернення коштів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</si>
  <si>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</si>
  <si>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</si>
  <si>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</si>
  <si>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 (+/-)</t>
  </si>
  <si>
    <t>курсові різниці (відсотки) (+/-)</t>
  </si>
  <si>
    <t>Інформація щодо отримання та повернення залучених коштів</t>
  </si>
  <si>
    <t>грн.</t>
  </si>
  <si>
    <t>Таблиця 3</t>
  </si>
  <si>
    <t>Зобов'язання</t>
  </si>
  <si>
    <t>Довгострокові зобов'язання, усього, у тому числі:</t>
  </si>
  <si>
    <t>Короткострокові зобов'язання, усього, у тому числі:</t>
  </si>
  <si>
    <t>Інші фінансові зобов'язання, усього, у тому числі:</t>
  </si>
  <si>
    <t>Таблиця 4</t>
  </si>
  <si>
    <t>Марка</t>
  </si>
  <si>
    <t>Рік придбання</t>
  </si>
  <si>
    <t>Мета використання</t>
  </si>
  <si>
    <t>Витрати, усього</t>
  </si>
  <si>
    <t>Договір</t>
  </si>
  <si>
    <t>Дата початку оренди</t>
  </si>
  <si>
    <t>Витрати на ремонт та запасні частини до транспортних засобів</t>
  </si>
  <si>
    <t>…</t>
  </si>
  <si>
    <t>Витрати на комунальні послуги та енергоносії</t>
  </si>
  <si>
    <t>Адміністративні витрати, в т.ч.:</t>
  </si>
  <si>
    <t>Інші витрати, усього, у тому числі (розшифрувати):</t>
  </si>
  <si>
    <t>Інші фінансові витрати, усього, у тому числі (розшифрувати):</t>
  </si>
  <si>
    <t>1311/1</t>
  </si>
  <si>
    <t>1311/2</t>
  </si>
  <si>
    <t>1411…</t>
  </si>
  <si>
    <t xml:space="preserve">на окремі заходи по реалізації місцевих програм,  в т.ч.: (розшифрувати) </t>
  </si>
  <si>
    <t>Інші доходи, т.ч.: (розшифрувати)</t>
  </si>
  <si>
    <t>Виплата пенсій і допомоги</t>
  </si>
  <si>
    <t>Інші виплати населенню</t>
  </si>
  <si>
    <t>Виплати лікарям-інтернам</t>
  </si>
  <si>
    <t>медикаменти та перев'язувальні матеріали, в т.ч.:</t>
  </si>
  <si>
    <t>1111/1</t>
  </si>
  <si>
    <t>Витрати на відрядження</t>
  </si>
  <si>
    <t>Оплата послуг (крім комунальних)</t>
  </si>
  <si>
    <t>Витрати за вивіз ТПВ, нечистот</t>
  </si>
  <si>
    <t>за програмою фінансової підтримки, в т.ч.:</t>
  </si>
  <si>
    <t xml:space="preserve">    на покриття вартості комунальних послуг та енергоносіїв </t>
  </si>
  <si>
    <t xml:space="preserve">   для пільгової категорії населення</t>
  </si>
  <si>
    <t xml:space="preserve">   основні засоби</t>
  </si>
  <si>
    <t xml:space="preserve">   малоцінні товари</t>
  </si>
  <si>
    <t>1251…</t>
  </si>
  <si>
    <t>Дохід з місцевого бюджету за цільовими програмами, в т.ч.:</t>
  </si>
  <si>
    <t>Дохід за державною програмою медичних гарантій</t>
  </si>
  <si>
    <t>Дохід з державного (обласного) бюджету за цільовими програмами, в т.ч.:</t>
  </si>
  <si>
    <t>Назва майна</t>
  </si>
  <si>
    <t>Місце знаходження</t>
  </si>
  <si>
    <t>Сума нарахованого зносу (тис.грн.)</t>
  </si>
  <si>
    <t>Земельні ділянки</t>
  </si>
  <si>
    <t>в т.ч. передано в оренду</t>
  </si>
  <si>
    <t>Будинки та споруди</t>
  </si>
  <si>
    <t>Машини та обладнання</t>
  </si>
  <si>
    <t>Транспортні засоби</t>
  </si>
  <si>
    <t>Інструменти, прилади, інвентар</t>
  </si>
  <si>
    <t>Інші основні засоби</t>
  </si>
  <si>
    <t>Всього</t>
  </si>
  <si>
    <t>Таблиця 5</t>
  </si>
  <si>
    <t xml:space="preserve">Фактичний стан майна </t>
  </si>
  <si>
    <t xml:space="preserve">ВИКОРИСТАННЯ ТРУДОВИХ РЕСУРСІВ </t>
  </si>
  <si>
    <t>Назва показника</t>
  </si>
  <si>
    <t>у тому числі</t>
  </si>
  <si>
    <t>всього</t>
  </si>
  <si>
    <t>в т.ч. адмінперсонал</t>
  </si>
  <si>
    <t>Кількість вакантних місць</t>
  </si>
  <si>
    <t>Вибуло працівників (шт.од.)</t>
  </si>
  <si>
    <t>Фонд оплати праці штатних працівників (тис.грн.) в тому числі</t>
  </si>
  <si>
    <t>5.1.</t>
  </si>
  <si>
    <t>основна</t>
  </si>
  <si>
    <t>5.2.</t>
  </si>
  <si>
    <t>додаткова</t>
  </si>
  <si>
    <t>5.2.1.</t>
  </si>
  <si>
    <t>надбавки та доплати</t>
  </si>
  <si>
    <t>5.2.2.</t>
  </si>
  <si>
    <t>премії</t>
  </si>
  <si>
    <t>5.2.3.</t>
  </si>
  <si>
    <t>індексація</t>
  </si>
  <si>
    <t>5.2.4.</t>
  </si>
  <si>
    <t>матеріальна допомога</t>
  </si>
  <si>
    <t>5.2.5.</t>
  </si>
  <si>
    <t>відпускні</t>
  </si>
  <si>
    <t>5.2.6.</t>
  </si>
  <si>
    <t>Середньомісячна заробітна плата штатних працівників</t>
  </si>
  <si>
    <t>Сеоредньоспискова чисельнисть працівників за договорами (цивільно-правовий договір, договір-підряду, тощо) за звітний період</t>
  </si>
  <si>
    <t>Фонд оплати праці працівників за договорами (тис.грн.)</t>
  </si>
  <si>
    <t>ВСЬОГО ФОНД ОПЛАТИ ПРАЦІ (тис.грн.)</t>
  </si>
  <si>
    <t>Плановий рік до плану поточного року, %</t>
  </si>
  <si>
    <t xml:space="preserve">Витрати, повязані з використанням власних службових автомобілів </t>
  </si>
  <si>
    <t>Витрати на оренду службових автомобілів</t>
  </si>
  <si>
    <t>Транспортні витрати</t>
  </si>
  <si>
    <t>Таблиця 6</t>
  </si>
  <si>
    <t>Чистий рух коштів від операційної діяльності</t>
  </si>
  <si>
    <t>Чистий рух коштів від інвестиційної діяльності </t>
  </si>
  <si>
    <t>Чистий рух коштів від фінансової діяльності</t>
  </si>
  <si>
    <t>державне фінансування, НСЗУ</t>
  </si>
  <si>
    <t xml:space="preserve">Цільове фінансування </t>
  </si>
  <si>
    <t>сума рядків 0110-0140</t>
  </si>
  <si>
    <t>сума рядків 1110,1120,1130,1140-1250</t>
  </si>
  <si>
    <t>сума рядків 1111,1112,1113,1114</t>
  </si>
  <si>
    <t>сума рядків 1310,1320-1410,1420-1450</t>
  </si>
  <si>
    <t>сума рядків 1311,1312-1316</t>
  </si>
  <si>
    <t>плата за розрахунково-касове обслуговування (інші послуги банків) тощо</t>
  </si>
  <si>
    <t>витрати на рекламу, гарантійний ремонт (обслуговування) тощо</t>
  </si>
  <si>
    <t>1041…</t>
  </si>
  <si>
    <t>1051/1</t>
  </si>
  <si>
    <t>1052/1…</t>
  </si>
  <si>
    <t>1061…</t>
  </si>
  <si>
    <t>сума рядків 1071-1076</t>
  </si>
  <si>
    <t>сума рядків 1051,1052</t>
  </si>
  <si>
    <t>сума рядків 1010,1020,1030,1040,1050,1060,1070</t>
  </si>
  <si>
    <t>Усього доходів (сума рядків 0100, 1000, 3000, 4000)</t>
  </si>
  <si>
    <t>дохід з інших джерел по капітальних видатках</t>
  </si>
  <si>
    <t>сума рядків 3001,3002</t>
  </si>
  <si>
    <t>сума рядків 3110, 3120, 3130, 3140, 3150, 3160</t>
  </si>
  <si>
    <t>сума рядків 4001-4003, 4010</t>
  </si>
  <si>
    <t>сума рядків 4021-4023, 4030</t>
  </si>
  <si>
    <t>Усього витрат (сума рядків 1100, 1300, 1500, 1600, 1700, 3100, 4020)</t>
  </si>
  <si>
    <t>Витрати на оплату праці (грн.), усього, в тому числі:</t>
  </si>
  <si>
    <t>Середня кількість штатних працівників за звітний період*</t>
  </si>
  <si>
    <t>Облікова  кількість штатних працівників*</t>
  </si>
  <si>
    <t>*По ІНСТРУКЦІЇ ЗІ СТАТИСТИКИ КІЛЬКОСТІ ПРАЦІВНИКІВ, затверджена наказом Державного комітету статистики України від 28.09.2005 р. №286</t>
  </si>
  <si>
    <t>сума рядків 1130, 1380</t>
  </si>
  <si>
    <t>сума рядків 1510-1550</t>
  </si>
  <si>
    <t>сума рядків 1160, 1420, 1520</t>
  </si>
  <si>
    <t>сума рядків 1170, 1430, 1530</t>
  </si>
  <si>
    <t>сума рядків 1240, 1440, 1540</t>
  </si>
  <si>
    <t>сума рядків 1250, 1410, 1550, 1600, 1700</t>
  </si>
  <si>
    <t>Код рядка</t>
  </si>
  <si>
    <t>РАЗОМ (сума рядків 2000,2010,2020,2030,2040,2050)</t>
  </si>
  <si>
    <t>Вартість основних засобів</t>
  </si>
  <si>
    <t>(підпис)</t>
  </si>
  <si>
    <t>тис. грн. (0,000)</t>
  </si>
  <si>
    <t xml:space="preserve">У разі збільшення витрат на оплату праці в плановому році порівняно з установленим рівнем поточного року надаються відповідні обґрунтування. </t>
  </si>
  <si>
    <t>сума рядків 1110, 1120, 1311, 1360, 1370, 1510</t>
  </si>
  <si>
    <t>9</t>
  </si>
  <si>
    <t>Затверджений</t>
  </si>
  <si>
    <r>
      <t xml:space="preserve">Орган управління  </t>
    </r>
    <r>
      <rPr>
        <b/>
        <i/>
        <sz val="10"/>
        <rFont val="Times New Roman"/>
        <family val="1"/>
        <charset val="204"/>
      </rPr>
      <t xml:space="preserve"> </t>
    </r>
  </si>
  <si>
    <t>запасні частини до транспортних засобів</t>
  </si>
  <si>
    <t>зберігається чи утримується за рахунок чистого прибутку на кінець звітного періоду та зберігається для подальшого використання як власний капітал</t>
  </si>
  <si>
    <t>витрати на електроенергію, в т.ч.:</t>
  </si>
  <si>
    <t>за рахунок відшкодування</t>
  </si>
  <si>
    <t>1131/1</t>
  </si>
  <si>
    <t>від орендарів</t>
  </si>
  <si>
    <t>витрати на водопостачання та водовідведення, в т.ч.:</t>
  </si>
  <si>
    <t>1132/2</t>
  </si>
  <si>
    <t>1133/1</t>
  </si>
  <si>
    <t>1134/1</t>
  </si>
  <si>
    <t>1135/1</t>
  </si>
  <si>
    <t>сума рядків 1131,1132,1133,1134,1135</t>
  </si>
  <si>
    <t>плата за послуги, що надаються згідно з основною діяльністю (платні медичні, стоматологічні послуги)</t>
  </si>
  <si>
    <t xml:space="preserve">   доходи від страхової діяльності тощо</t>
  </si>
  <si>
    <t>Таблиця 7</t>
  </si>
  <si>
    <t>інші заохочувальні та компенсаційні виплати (за підсумками роботи за рік тощо)</t>
  </si>
  <si>
    <t xml:space="preserve">         (підпис)</t>
  </si>
  <si>
    <t>Додаток 1 до Порядку</t>
  </si>
  <si>
    <t>Боярської міської ради</t>
  </si>
  <si>
    <t>ПОГОДЖЕНО</t>
  </si>
  <si>
    <t>Управління фінансів</t>
  </si>
  <si>
    <t>від ____________року №</t>
  </si>
  <si>
    <t>_________________        _____________</t>
  </si>
  <si>
    <t>"ПОГОДЖЕНО"</t>
  </si>
  <si>
    <t xml:space="preserve">Відділ економічного розвитку та тарифної політики </t>
  </si>
  <si>
    <t>виконавчого комітету Боярської міської ради</t>
  </si>
  <si>
    <t>________________          ______________</t>
  </si>
  <si>
    <t>Рішенням виконкому</t>
  </si>
  <si>
    <t>Комунальне некомерційне підприємство "Стаматологічна поліклініка Боярської міської ради"</t>
  </si>
  <si>
    <t>Охорона здоров'я</t>
  </si>
  <si>
    <t>Боярська міська рада</t>
  </si>
  <si>
    <t>Стаматологічна практика</t>
  </si>
  <si>
    <t>08153, м.Боярка, вул.Молодіжна,74</t>
  </si>
  <si>
    <t>(04598)62675</t>
  </si>
  <si>
    <t>Ірина ЧИСТЯКОВА</t>
  </si>
  <si>
    <t>39752085</t>
  </si>
  <si>
    <t>86.23</t>
  </si>
  <si>
    <t>Дохід за рахунок трансфертів з інших місцевих бюджетів</t>
  </si>
  <si>
    <t>Виконавець:</t>
  </si>
  <si>
    <t>Надія ТИЩЕНКО</t>
  </si>
  <si>
    <t>RENAULT DUSTER</t>
  </si>
  <si>
    <t>факт 2021 року</t>
  </si>
  <si>
    <t>уточнений фінансовий план 2022 року</t>
  </si>
  <si>
    <t>плановий 2023 рік</t>
  </si>
  <si>
    <t>-</t>
  </si>
  <si>
    <t>м.Боярка "Стоматологічна поліклініка Боярської міської ради"</t>
  </si>
  <si>
    <t>придатне до експлуатації</t>
  </si>
  <si>
    <t>в робочому стані</t>
  </si>
  <si>
    <t xml:space="preserve">  (посада)</t>
  </si>
  <si>
    <t xml:space="preserve">   (посада)</t>
  </si>
  <si>
    <t>(096)81-79-789</t>
  </si>
  <si>
    <t>для загального використання</t>
  </si>
  <si>
    <t xml:space="preserve">плата за розрахунково-касове обслуговування </t>
  </si>
  <si>
    <t>комунальна</t>
  </si>
  <si>
    <t>Київська</t>
  </si>
  <si>
    <t>Комунальна організація (установа, заклад)</t>
  </si>
  <si>
    <t>з одним десятковим знаком</t>
  </si>
  <si>
    <t xml:space="preserve">Заборгованість перед працівниками за заробітною платою </t>
  </si>
  <si>
    <t>Залишок коштів на початок періоду на, в т.ч.</t>
  </si>
  <si>
    <t>Директор</t>
  </si>
  <si>
    <t>Х</t>
  </si>
  <si>
    <t>придбання (виготовлення) основних засобів (зарядні станії, закупівля обладнання та запчастин до ПК)</t>
  </si>
  <si>
    <t>ФІНАНСОВИЙ ПЛАН ПІДПРИЄМСТВА НА 2025 рік</t>
  </si>
  <si>
    <t>Факт 2024 року</t>
  </si>
  <si>
    <t>План 2025 року</t>
  </si>
  <si>
    <t xml:space="preserve">Уточнений фінансовий план 2025 року  </t>
  </si>
  <si>
    <t>2025рік</t>
  </si>
  <si>
    <t>Додаток 1.1. до Уточненого Фінансового плану 2025 року</t>
  </si>
  <si>
    <t>Додаток 1.2.  до Уточненого Фінансового плану 2025 року</t>
  </si>
  <si>
    <t>Додаток 1.3.  до Уточненого Фінансового плану 2025 року</t>
  </si>
  <si>
    <t>Заборгованість за кредитами на початок 2025 року</t>
  </si>
  <si>
    <t>Заборгованість за кредитами на кінець 2025 року</t>
  </si>
  <si>
    <t>Додаток 1.5. до Уточненого Фінансового плану 2025 року</t>
  </si>
  <si>
    <t>Додаток 1.6. до Уточненого Фінансового плану 2025 року</t>
  </si>
  <si>
    <t>факт 2024року</t>
  </si>
  <si>
    <t>Уточнений фінансовий план 2025 року</t>
  </si>
  <si>
    <t>Додаток 1.4. до Уточнений Фінансового плану 2025 року</t>
  </si>
  <si>
    <t>на 2025 рік</t>
  </si>
  <si>
    <t>Балансова вартість (тис.грн.)на 01.01.2025</t>
  </si>
  <si>
    <t>Залишкова вартість (тис.грн.) на 01.01.2025</t>
  </si>
  <si>
    <t xml:space="preserve"> План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</si>
</sst>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_(* #,##0.0_);_(* \(#,##0.0\);_(* &quot;-&quot;??_);_(@_)"/>
    <numFmt numFmtId="166" formatCode="0.000"/>
    <numFmt numFmtId="167" formatCode="0000"/>
    <numFmt numFmtId="168" formatCode="#,##0.000"/>
    <numFmt numFmtId="169" formatCode="0.0"/>
  </numFmts>
  <fonts count="3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"/>
      <family val="2"/>
    </font>
    <font>
      <sz val="10"/>
      <color rgb="FF20212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333333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2" fillId="0" borderId="0"/>
    <xf numFmtId="0" fontId="24" fillId="0" borderId="0"/>
  </cellStyleXfs>
  <cellXfs count="280">
    <xf numFmtId="0" fontId="0" fillId="0" borderId="0" xfId="0"/>
    <xf numFmtId="0" fontId="1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0" fontId="1" fillId="0" borderId="0" xfId="0" quotePrefix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horizontal="right"/>
    </xf>
    <xf numFmtId="0" fontId="12" fillId="0" borderId="1" xfId="0" applyFont="1" applyBorder="1" applyAlignment="1">
      <alignment horizontal="left" vertical="center" wrapText="1"/>
    </xf>
    <xf numFmtId="0" fontId="0" fillId="0" borderId="0" xfId="0" applyAlignment="1"/>
    <xf numFmtId="2" fontId="20" fillId="0" borderId="1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166" fontId="19" fillId="0" borderId="1" xfId="0" applyNumberFormat="1" applyFont="1" applyBorder="1" applyAlignment="1">
      <alignment horizontal="center" vertical="center" wrapText="1"/>
    </xf>
    <xf numFmtId="166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/>
    <xf numFmtId="0" fontId="1" fillId="0" borderId="0" xfId="0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 wrapText="1"/>
    </xf>
    <xf numFmtId="165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2" fontId="16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6" fillId="0" borderId="0" xfId="0" applyFont="1" applyAlignment="1">
      <alignment horizontal="right"/>
    </xf>
    <xf numFmtId="0" fontId="16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27" fillId="0" borderId="1" xfId="0" applyNumberFormat="1" applyFont="1" applyBorder="1" applyAlignment="1">
      <alignment horizontal="center" vertical="center" wrapText="1"/>
    </xf>
    <xf numFmtId="2" fontId="27" fillId="0" borderId="1" xfId="0" applyNumberFormat="1" applyFont="1" applyBorder="1" applyAlignment="1">
      <alignment horizontal="center" vertical="center" wrapText="1"/>
    </xf>
    <xf numFmtId="2" fontId="28" fillId="0" borderId="4" xfId="0" applyNumberFormat="1" applyFont="1" applyBorder="1" applyAlignment="1">
      <alignment horizontal="center" vertical="center" wrapText="1"/>
    </xf>
    <xf numFmtId="2" fontId="19" fillId="0" borderId="0" xfId="0" applyNumberFormat="1" applyFont="1" applyBorder="1" applyAlignment="1">
      <alignment horizontal="center" vertical="center" wrapText="1"/>
    </xf>
    <xf numFmtId="166" fontId="19" fillId="0" borderId="0" xfId="0" applyNumberFormat="1" applyFont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29" fillId="0" borderId="0" xfId="0" applyFont="1"/>
    <xf numFmtId="0" fontId="19" fillId="0" borderId="0" xfId="0" applyFont="1" applyAlignment="1">
      <alignment horizontal="center" vertical="center" wrapText="1"/>
    </xf>
    <xf numFmtId="0" fontId="19" fillId="0" borderId="0" xfId="0" applyFont="1"/>
    <xf numFmtId="165" fontId="3" fillId="0" borderId="0" xfId="0" applyNumberFormat="1" applyFont="1" applyFill="1" applyBorder="1" applyAlignment="1">
      <alignment vertical="center" wrapText="1"/>
    </xf>
    <xf numFmtId="165" fontId="7" fillId="0" borderId="0" xfId="0" applyNumberFormat="1" applyFont="1" applyFill="1" applyBorder="1" applyAlignment="1">
      <alignment vertical="center" wrapText="1"/>
    </xf>
    <xf numFmtId="2" fontId="27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0" fillId="0" borderId="0" xfId="0" applyFill="1"/>
    <xf numFmtId="0" fontId="4" fillId="0" borderId="0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quotePrefix="1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4" fontId="4" fillId="0" borderId="1" xfId="0" quotePrefix="1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1" xfId="0" quotePrefix="1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/>
    </xf>
    <xf numFmtId="4" fontId="10" fillId="0" borderId="1" xfId="0" applyNumberFormat="1" applyFont="1" applyFill="1" applyBorder="1" applyAlignment="1">
      <alignment horizontal="center" wrapText="1"/>
    </xf>
    <xf numFmtId="4" fontId="11" fillId="0" borderId="1" xfId="0" applyNumberFormat="1" applyFont="1" applyFill="1" applyBorder="1" applyAlignment="1">
      <alignment horizontal="center" wrapText="1"/>
    </xf>
    <xf numFmtId="168" fontId="11" fillId="0" borderId="1" xfId="0" applyNumberFormat="1" applyFont="1" applyFill="1" applyBorder="1" applyAlignment="1">
      <alignment horizontal="center" wrapText="1"/>
    </xf>
    <xf numFmtId="4" fontId="12" fillId="0" borderId="1" xfId="0" applyNumberFormat="1" applyFont="1" applyFill="1" applyBorder="1" applyAlignment="1">
      <alignment horizont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/>
    </xf>
    <xf numFmtId="4" fontId="12" fillId="0" borderId="1" xfId="0" applyNumberFormat="1" applyFont="1" applyFill="1" applyBorder="1" applyAlignment="1">
      <alignment horizontal="center"/>
    </xf>
    <xf numFmtId="4" fontId="33" fillId="0" borderId="1" xfId="0" applyNumberFormat="1" applyFont="1" applyFill="1" applyBorder="1" applyAlignment="1">
      <alignment wrapText="1"/>
    </xf>
    <xf numFmtId="4" fontId="0" fillId="0" borderId="1" xfId="0" applyNumberForma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wrapText="1"/>
    </xf>
    <xf numFmtId="0" fontId="25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3" fontId="0" fillId="0" borderId="0" xfId="0" applyNumberFormat="1" applyFill="1"/>
    <xf numFmtId="3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Alignment="1"/>
    <xf numFmtId="0" fontId="1" fillId="0" borderId="1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3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0" fillId="0" borderId="0" xfId="0" applyFill="1" applyBorder="1"/>
    <xf numFmtId="0" fontId="4" fillId="0" borderId="5" xfId="0" applyFont="1" applyFill="1" applyBorder="1" applyAlignment="1" applyProtection="1">
      <alignment horizontal="left" vertical="center" wrapText="1"/>
      <protection locked="0"/>
    </xf>
    <xf numFmtId="167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167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quotePrefix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quotePrefix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left" vertical="center" wrapText="1" indent="1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right" wrapText="1"/>
    </xf>
    <xf numFmtId="0" fontId="21" fillId="0" borderId="1" xfId="0" applyFont="1" applyFill="1" applyBorder="1" applyAlignment="1">
      <alignment wrapText="1"/>
    </xf>
    <xf numFmtId="0" fontId="33" fillId="0" borderId="0" xfId="0" applyFont="1" applyFill="1"/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center" wrapText="1"/>
    </xf>
    <xf numFmtId="0" fontId="10" fillId="0" borderId="0" xfId="0" applyFont="1" applyFill="1" applyAlignment="1">
      <alignment wrapText="1"/>
    </xf>
    <xf numFmtId="0" fontId="2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4" fontId="0" fillId="0" borderId="0" xfId="0" applyNumberFormat="1" applyFill="1"/>
    <xf numFmtId="0" fontId="12" fillId="0" borderId="1" xfId="0" applyFont="1" applyFill="1" applyBorder="1" applyAlignment="1">
      <alignment horizontal="center"/>
    </xf>
    <xf numFmtId="0" fontId="10" fillId="0" borderId="0" xfId="0" applyFont="1" applyFill="1"/>
    <xf numFmtId="0" fontId="7" fillId="0" borderId="1" xfId="0" applyFont="1" applyFill="1" applyBorder="1" applyAlignment="1">
      <alignment horizontal="left" vertical="center" wrapText="1" indent="1"/>
    </xf>
    <xf numFmtId="0" fontId="26" fillId="0" borderId="1" xfId="0" applyFont="1" applyFill="1" applyBorder="1" applyAlignment="1">
      <alignment wrapText="1"/>
    </xf>
    <xf numFmtId="0" fontId="29" fillId="0" borderId="0" xfId="0" applyFont="1" applyFill="1"/>
    <xf numFmtId="3" fontId="4" fillId="0" borderId="1" xfId="0" applyNumberFormat="1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vertical="center" wrapText="1" shrinkToFit="1"/>
    </xf>
    <xf numFmtId="0" fontId="7" fillId="0" borderId="1" xfId="0" applyFont="1" applyFill="1" applyBorder="1" applyAlignment="1">
      <alignment horizontal="left" wrapText="1"/>
    </xf>
    <xf numFmtId="2" fontId="12" fillId="0" borderId="1" xfId="0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wrapText="1"/>
    </xf>
    <xf numFmtId="0" fontId="9" fillId="0" borderId="1" xfId="0" applyFont="1" applyFill="1" applyBorder="1"/>
    <xf numFmtId="0" fontId="9" fillId="0" borderId="1" xfId="0" applyFont="1" applyFill="1" applyBorder="1" applyAlignment="1">
      <alignment wrapText="1"/>
    </xf>
    <xf numFmtId="3" fontId="25" fillId="0" borderId="0" xfId="0" applyNumberFormat="1" applyFont="1" applyFill="1" applyAlignment="1">
      <alignment wrapText="1"/>
    </xf>
    <xf numFmtId="0" fontId="10" fillId="0" borderId="0" xfId="0" applyFont="1" applyFill="1" applyAlignment="1">
      <alignment horizontal="center" wrapText="1"/>
    </xf>
    <xf numFmtId="3" fontId="1" fillId="0" borderId="0" xfId="0" quotePrefix="1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vertical="center"/>
    </xf>
    <xf numFmtId="3" fontId="0" fillId="0" borderId="0" xfId="0" applyNumberFormat="1" applyFill="1" applyAlignment="1">
      <alignment wrapText="1"/>
    </xf>
    <xf numFmtId="0" fontId="10" fillId="0" borderId="0" xfId="0" applyFont="1" applyFill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4" fillId="0" borderId="1" xfId="0" applyNumberFormat="1" applyFont="1" applyFill="1" applyBorder="1" applyAlignment="1">
      <alignment horizontal="center" wrapText="1"/>
    </xf>
    <xf numFmtId="4" fontId="34" fillId="0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left" vertical="center"/>
    </xf>
    <xf numFmtId="169" fontId="27" fillId="0" borderId="1" xfId="0" applyNumberFormat="1" applyFont="1" applyBorder="1" applyAlignment="1">
      <alignment horizontal="center" vertical="center" wrapText="1"/>
    </xf>
    <xf numFmtId="168" fontId="1" fillId="0" borderId="1" xfId="0" quotePrefix="1" applyNumberFormat="1" applyFont="1" applyFill="1" applyBorder="1" applyAlignment="1">
      <alignment horizontal="center" vertical="center"/>
    </xf>
    <xf numFmtId="168" fontId="10" fillId="0" borderId="1" xfId="0" applyNumberFormat="1" applyFont="1" applyFill="1" applyBorder="1" applyAlignment="1">
      <alignment horizontal="center" wrapText="1"/>
    </xf>
    <xf numFmtId="168" fontId="12" fillId="0" borderId="1" xfId="0" applyNumberFormat="1" applyFont="1" applyFill="1" applyBorder="1" applyAlignment="1">
      <alignment horizontal="center" wrapText="1"/>
    </xf>
    <xf numFmtId="168" fontId="12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justify" vertical="center" wrapText="1" shrinkToFit="1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 wrapText="1"/>
    </xf>
    <xf numFmtId="168" fontId="1" fillId="0" borderId="1" xfId="0" applyNumberFormat="1" applyFont="1" applyFill="1" applyBorder="1" applyAlignment="1">
      <alignment horizontal="center" vertical="center" wrapText="1"/>
    </xf>
    <xf numFmtId="4" fontId="29" fillId="0" borderId="0" xfId="0" applyNumberFormat="1" applyFont="1" applyFill="1"/>
    <xf numFmtId="0" fontId="10" fillId="0" borderId="0" xfId="0" applyFont="1" applyFill="1" applyAlignment="1"/>
    <xf numFmtId="2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left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166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166" fontId="12" fillId="0" borderId="1" xfId="0" applyNumberFormat="1" applyFont="1" applyFill="1" applyBorder="1" applyAlignment="1">
      <alignment horizontal="center" vertical="center" wrapText="1"/>
    </xf>
    <xf numFmtId="166" fontId="10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11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left" vertical="center" wrapText="1"/>
    </xf>
    <xf numFmtId="0" fontId="32" fillId="0" borderId="0" xfId="0" applyFont="1" applyFill="1"/>
    <xf numFmtId="2" fontId="32" fillId="0" borderId="0" xfId="0" applyNumberFormat="1" applyFont="1" applyFill="1"/>
    <xf numFmtId="2" fontId="0" fillId="0" borderId="0" xfId="0" applyNumberFormat="1" applyFill="1"/>
    <xf numFmtId="1" fontId="4" fillId="0" borderId="0" xfId="0" applyNumberFormat="1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vertical="center" wrapText="1"/>
    </xf>
    <xf numFmtId="0" fontId="0" fillId="0" borderId="0" xfId="0" applyFill="1" applyAlignment="1"/>
    <xf numFmtId="0" fontId="10" fillId="0" borderId="0" xfId="0" applyFont="1" applyFill="1" applyAlignment="1">
      <alignment horizontal="left" wrapText="1"/>
    </xf>
    <xf numFmtId="0" fontId="25" fillId="0" borderId="0" xfId="0" applyFont="1" applyFill="1"/>
    <xf numFmtId="49" fontId="5" fillId="0" borderId="0" xfId="0" applyNumberFormat="1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4" fillId="0" borderId="3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wrapText="1"/>
    </xf>
    <xf numFmtId="0" fontId="12" fillId="0" borderId="4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3" fontId="5" fillId="0" borderId="7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3" fillId="0" borderId="8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9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Fill="1" applyAlignment="1">
      <alignment horizontal="center"/>
    </xf>
    <xf numFmtId="2" fontId="10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0" fillId="0" borderId="2" xfId="0" applyNumberFormat="1" applyFont="1" applyFill="1" applyBorder="1" applyAlignment="1">
      <alignment horizontal="center" vertical="center" wrapText="1"/>
    </xf>
    <xf numFmtId="2" fontId="10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/>
    </xf>
    <xf numFmtId="164" fontId="1" fillId="0" borderId="0" xfId="0" applyNumberFormat="1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justify" vertical="center" wrapText="1" shrinkToFit="1"/>
    </xf>
    <xf numFmtId="164" fontId="31" fillId="0" borderId="0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0" fontId="20" fillId="0" borderId="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/>
    </xf>
  </cellXfs>
  <cellStyles count="3">
    <cellStyle name="Звичайний 2 2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1"/>
  <sheetViews>
    <sheetView showGridLines="0" tabSelected="1" view="pageBreakPreview" topLeftCell="A103" zoomScaleNormal="100" zoomScaleSheetLayoutView="100" workbookViewId="0">
      <selection activeCell="E188" sqref="E188"/>
    </sheetView>
  </sheetViews>
  <sheetFormatPr defaultColWidth="9.109375" defaultRowHeight="14.4" x14ac:dyDescent="0.3"/>
  <cols>
    <col min="1" max="1" width="37.88671875" style="59" customWidth="1"/>
    <col min="2" max="2" width="9.109375" style="59"/>
    <col min="3" max="3" width="12" style="59" bestFit="1" customWidth="1"/>
    <col min="4" max="4" width="12.44140625" style="59" customWidth="1"/>
    <col min="5" max="5" width="12.6640625" style="59" customWidth="1"/>
    <col min="6" max="6" width="13.6640625" style="59" customWidth="1"/>
    <col min="7" max="7" width="12.6640625" style="59" customWidth="1"/>
    <col min="8" max="8" width="15.44140625" style="59" customWidth="1"/>
    <col min="9" max="9" width="13" style="59" customWidth="1"/>
    <col min="10" max="10" width="33" style="59" customWidth="1"/>
    <col min="11" max="11" width="9" style="59" customWidth="1"/>
    <col min="12" max="12" width="11.88671875" style="59" customWidth="1"/>
    <col min="13" max="16384" width="9.109375" style="59"/>
  </cols>
  <sheetData>
    <row r="1" spans="1:10" x14ac:dyDescent="0.3">
      <c r="A1" s="59" t="s">
        <v>345</v>
      </c>
      <c r="C1" s="84"/>
      <c r="J1" s="59" t="s">
        <v>343</v>
      </c>
    </row>
    <row r="2" spans="1:10" x14ac:dyDescent="0.3">
      <c r="A2" s="1" t="s">
        <v>346</v>
      </c>
      <c r="B2" s="165"/>
      <c r="C2" s="85"/>
      <c r="D2" s="165"/>
      <c r="E2" s="1"/>
      <c r="F2" s="1"/>
      <c r="G2" s="1"/>
      <c r="H2" s="207" t="s">
        <v>0</v>
      </c>
      <c r="I2" s="207"/>
      <c r="J2" s="86"/>
    </row>
    <row r="3" spans="1:10" x14ac:dyDescent="0.3">
      <c r="A3" s="1" t="s">
        <v>344</v>
      </c>
      <c r="B3" s="165"/>
      <c r="C3" s="85"/>
      <c r="D3" s="165"/>
      <c r="E3" s="1"/>
      <c r="F3" s="1"/>
      <c r="G3" s="1"/>
      <c r="H3" s="87" t="s">
        <v>353</v>
      </c>
      <c r="I3" s="87"/>
      <c r="J3" s="87"/>
    </row>
    <row r="4" spans="1:10" x14ac:dyDescent="0.3">
      <c r="A4" s="1" t="s">
        <v>347</v>
      </c>
      <c r="B4" s="165"/>
      <c r="C4" s="85"/>
      <c r="D4" s="165"/>
      <c r="E4" s="1"/>
      <c r="F4" s="1"/>
      <c r="G4" s="1"/>
      <c r="H4" s="208" t="s">
        <v>344</v>
      </c>
      <c r="I4" s="208"/>
      <c r="J4" s="208"/>
    </row>
    <row r="5" spans="1:10" x14ac:dyDescent="0.3">
      <c r="B5" s="165"/>
      <c r="C5" s="85"/>
      <c r="D5" s="165"/>
      <c r="E5" s="1"/>
      <c r="F5" s="1"/>
      <c r="G5" s="1"/>
      <c r="H5" s="208" t="s">
        <v>38</v>
      </c>
      <c r="I5" s="208"/>
      <c r="J5" s="208"/>
    </row>
    <row r="6" spans="1:10" x14ac:dyDescent="0.3">
      <c r="A6" s="1" t="s">
        <v>348</v>
      </c>
      <c r="B6" s="165"/>
      <c r="C6" s="85"/>
      <c r="D6" s="165"/>
      <c r="E6" s="1"/>
      <c r="F6" s="1"/>
      <c r="G6" s="1"/>
      <c r="H6" s="208"/>
      <c r="I6" s="208"/>
      <c r="J6" s="208"/>
    </row>
    <row r="7" spans="1:10" x14ac:dyDescent="0.3">
      <c r="A7" s="1" t="s">
        <v>1</v>
      </c>
      <c r="B7" s="165"/>
      <c r="C7" s="85"/>
      <c r="D7" s="165"/>
      <c r="E7" s="1"/>
      <c r="F7" s="1"/>
      <c r="G7" s="1"/>
      <c r="H7" s="208" t="s">
        <v>39</v>
      </c>
      <c r="I7" s="208"/>
      <c r="J7" s="208"/>
    </row>
    <row r="8" spans="1:10" x14ac:dyDescent="0.3">
      <c r="A8" s="1"/>
      <c r="B8" s="165"/>
      <c r="C8" s="85"/>
      <c r="D8" s="165"/>
      <c r="E8" s="1"/>
      <c r="F8" s="1"/>
      <c r="G8" s="1"/>
      <c r="H8" s="208" t="s">
        <v>40</v>
      </c>
      <c r="I8" s="208"/>
      <c r="J8" s="208"/>
    </row>
    <row r="9" spans="1:10" x14ac:dyDescent="0.3">
      <c r="A9" s="1" t="s">
        <v>349</v>
      </c>
      <c r="B9" s="165"/>
      <c r="C9" s="85"/>
      <c r="D9" s="165"/>
      <c r="E9" s="1"/>
      <c r="F9" s="1"/>
      <c r="G9" s="1"/>
      <c r="H9" s="166"/>
      <c r="I9" s="166"/>
      <c r="J9" s="166"/>
    </row>
    <row r="10" spans="1:10" x14ac:dyDescent="0.3">
      <c r="A10" s="1" t="s">
        <v>350</v>
      </c>
      <c r="B10" s="165"/>
      <c r="C10" s="85"/>
      <c r="D10" s="165"/>
      <c r="E10" s="1"/>
      <c r="F10" s="1"/>
      <c r="G10" s="1"/>
      <c r="H10" s="166"/>
      <c r="I10" s="166"/>
      <c r="J10" s="166"/>
    </row>
    <row r="11" spans="1:10" x14ac:dyDescent="0.3">
      <c r="A11" s="1" t="s">
        <v>351</v>
      </c>
      <c r="B11" s="165"/>
      <c r="C11" s="85"/>
      <c r="D11" s="165"/>
      <c r="E11" s="1"/>
      <c r="F11" s="1"/>
      <c r="G11" s="1"/>
      <c r="H11" s="88" t="s">
        <v>2</v>
      </c>
      <c r="I11" s="206"/>
      <c r="J11" s="206"/>
    </row>
    <row r="12" spans="1:10" x14ac:dyDescent="0.3">
      <c r="A12" s="1" t="s">
        <v>347</v>
      </c>
      <c r="B12" s="165"/>
      <c r="C12" s="85"/>
      <c r="D12" s="165"/>
      <c r="E12" s="1"/>
      <c r="F12" s="1"/>
      <c r="G12" s="1"/>
      <c r="H12" s="88" t="s">
        <v>324</v>
      </c>
      <c r="I12" s="206"/>
      <c r="J12" s="206"/>
    </row>
    <row r="13" spans="1:10" x14ac:dyDescent="0.3">
      <c r="A13" s="1"/>
      <c r="B13" s="165"/>
      <c r="C13" s="85"/>
      <c r="D13" s="165"/>
      <c r="E13" s="1"/>
      <c r="F13" s="1"/>
      <c r="G13" s="1"/>
      <c r="H13" s="88" t="s">
        <v>3</v>
      </c>
      <c r="I13" s="206" t="s">
        <v>386</v>
      </c>
      <c r="J13" s="206"/>
    </row>
    <row r="14" spans="1:10" x14ac:dyDescent="0.3">
      <c r="A14" s="1" t="s">
        <v>352</v>
      </c>
      <c r="B14" s="165"/>
      <c r="C14" s="85"/>
      <c r="D14" s="165"/>
      <c r="E14" s="1"/>
      <c r="F14" s="1"/>
      <c r="G14" s="1"/>
      <c r="H14" s="206" t="s">
        <v>4</v>
      </c>
      <c r="I14" s="206"/>
      <c r="J14" s="206"/>
    </row>
    <row r="15" spans="1:10" x14ac:dyDescent="0.3">
      <c r="A15" s="1"/>
      <c r="B15" s="205"/>
      <c r="C15" s="205"/>
      <c r="D15" s="205"/>
      <c r="E15" s="205"/>
      <c r="F15" s="1"/>
      <c r="G15" s="1"/>
      <c r="H15" s="206" t="s">
        <v>5</v>
      </c>
      <c r="I15" s="206"/>
      <c r="J15" s="206"/>
    </row>
    <row r="16" spans="1:10" ht="27" customHeight="1" x14ac:dyDescent="0.3">
      <c r="A16" s="170" t="s">
        <v>6</v>
      </c>
      <c r="B16" s="209" t="s">
        <v>354</v>
      </c>
      <c r="C16" s="209"/>
      <c r="D16" s="209"/>
      <c r="E16" s="209"/>
      <c r="F16" s="209"/>
      <c r="G16" s="175"/>
      <c r="H16" s="89" t="s">
        <v>7</v>
      </c>
      <c r="I16" s="210" t="s">
        <v>361</v>
      </c>
      <c r="J16" s="210"/>
    </row>
    <row r="17" spans="1:11" x14ac:dyDescent="0.3">
      <c r="A17" s="170" t="s">
        <v>8</v>
      </c>
      <c r="B17" s="211" t="s">
        <v>381</v>
      </c>
      <c r="C17" s="211"/>
      <c r="D17" s="211"/>
      <c r="E17" s="211"/>
      <c r="F17" s="90"/>
      <c r="G17" s="176"/>
      <c r="H17" s="88" t="s">
        <v>9</v>
      </c>
      <c r="I17" s="206">
        <v>430</v>
      </c>
      <c r="J17" s="206"/>
    </row>
    <row r="18" spans="1:11" x14ac:dyDescent="0.3">
      <c r="A18" s="170" t="s">
        <v>10</v>
      </c>
      <c r="B18" s="211" t="s">
        <v>380</v>
      </c>
      <c r="C18" s="211"/>
      <c r="D18" s="211"/>
      <c r="E18" s="211"/>
      <c r="F18" s="90"/>
      <c r="G18" s="176"/>
      <c r="H18" s="88" t="s">
        <v>11</v>
      </c>
      <c r="I18" s="206">
        <v>10</v>
      </c>
      <c r="J18" s="206"/>
    </row>
    <row r="19" spans="1:11" ht="17.25" customHeight="1" x14ac:dyDescent="0.3">
      <c r="A19" s="170" t="s">
        <v>325</v>
      </c>
      <c r="B19" s="211" t="s">
        <v>356</v>
      </c>
      <c r="C19" s="211"/>
      <c r="D19" s="211"/>
      <c r="E19" s="211"/>
      <c r="F19" s="167"/>
      <c r="G19" s="175"/>
      <c r="H19" s="88" t="s">
        <v>12</v>
      </c>
      <c r="I19" s="206"/>
      <c r="J19" s="206"/>
    </row>
    <row r="20" spans="1:11" x14ac:dyDescent="0.3">
      <c r="A20" s="170" t="s">
        <v>13</v>
      </c>
      <c r="B20" s="211" t="s">
        <v>355</v>
      </c>
      <c r="C20" s="211"/>
      <c r="D20" s="211"/>
      <c r="E20" s="211"/>
      <c r="F20" s="167"/>
      <c r="G20" s="175"/>
      <c r="H20" s="88" t="s">
        <v>14</v>
      </c>
      <c r="I20" s="206"/>
      <c r="J20" s="206"/>
    </row>
    <row r="21" spans="1:11" x14ac:dyDescent="0.3">
      <c r="A21" s="170" t="s">
        <v>15</v>
      </c>
      <c r="B21" s="211" t="s">
        <v>357</v>
      </c>
      <c r="C21" s="211"/>
      <c r="D21" s="211"/>
      <c r="E21" s="211"/>
      <c r="F21" s="167"/>
      <c r="G21" s="177"/>
      <c r="H21" s="91" t="s">
        <v>16</v>
      </c>
      <c r="I21" s="206" t="s">
        <v>362</v>
      </c>
      <c r="J21" s="206"/>
    </row>
    <row r="22" spans="1:11" x14ac:dyDescent="0.3">
      <c r="A22" s="170" t="s">
        <v>17</v>
      </c>
      <c r="B22" s="211" t="s">
        <v>382</v>
      </c>
      <c r="C22" s="211"/>
      <c r="D22" s="211"/>
      <c r="E22" s="211"/>
      <c r="F22" s="212" t="s">
        <v>18</v>
      </c>
      <c r="G22" s="213"/>
      <c r="H22" s="214"/>
      <c r="I22" s="215"/>
      <c r="J22" s="215"/>
    </row>
    <row r="23" spans="1:11" x14ac:dyDescent="0.3">
      <c r="A23" s="170" t="s">
        <v>19</v>
      </c>
      <c r="B23" s="211" t="s">
        <v>379</v>
      </c>
      <c r="C23" s="211"/>
      <c r="D23" s="211"/>
      <c r="E23" s="211"/>
      <c r="F23" s="212" t="s">
        <v>20</v>
      </c>
      <c r="G23" s="213"/>
      <c r="H23" s="216"/>
      <c r="I23" s="215"/>
      <c r="J23" s="215"/>
    </row>
    <row r="24" spans="1:11" ht="26.4" x14ac:dyDescent="0.3">
      <c r="A24" s="170" t="s">
        <v>21</v>
      </c>
      <c r="B24" s="217">
        <v>115</v>
      </c>
      <c r="C24" s="212"/>
      <c r="D24" s="212"/>
      <c r="E24" s="218"/>
      <c r="F24" s="167"/>
      <c r="G24" s="167"/>
      <c r="H24" s="92"/>
      <c r="I24" s="215"/>
      <c r="J24" s="215"/>
    </row>
    <row r="25" spans="1:11" x14ac:dyDescent="0.3">
      <c r="A25" s="170" t="s">
        <v>22</v>
      </c>
      <c r="B25" s="212" t="s">
        <v>358</v>
      </c>
      <c r="C25" s="212"/>
      <c r="D25" s="212"/>
      <c r="E25" s="212"/>
      <c r="F25" s="212"/>
      <c r="G25" s="90"/>
      <c r="H25" s="88"/>
      <c r="I25" s="206"/>
      <c r="J25" s="206"/>
    </row>
    <row r="26" spans="1:11" x14ac:dyDescent="0.3">
      <c r="A26" s="170" t="s">
        <v>23</v>
      </c>
      <c r="B26" s="212" t="s">
        <v>359</v>
      </c>
      <c r="C26" s="212"/>
      <c r="D26" s="212"/>
      <c r="E26" s="212"/>
      <c r="F26" s="168"/>
      <c r="G26" s="167"/>
      <c r="H26" s="92"/>
      <c r="I26" s="215"/>
      <c r="J26" s="215"/>
    </row>
    <row r="27" spans="1:11" x14ac:dyDescent="0.3">
      <c r="A27" s="170" t="s">
        <v>24</v>
      </c>
      <c r="B27" s="212" t="s">
        <v>360</v>
      </c>
      <c r="C27" s="212"/>
      <c r="D27" s="212"/>
      <c r="E27" s="212"/>
      <c r="F27" s="93"/>
      <c r="G27" s="90"/>
      <c r="H27" s="88"/>
      <c r="I27" s="206"/>
      <c r="J27" s="206"/>
    </row>
    <row r="28" spans="1:11" x14ac:dyDescent="0.3">
      <c r="A28" s="220" t="s">
        <v>388</v>
      </c>
      <c r="B28" s="220"/>
      <c r="C28" s="220"/>
      <c r="D28" s="220"/>
      <c r="E28" s="220"/>
      <c r="F28" s="220"/>
      <c r="G28" s="220"/>
      <c r="H28" s="220"/>
      <c r="I28" s="220"/>
      <c r="J28" s="220"/>
    </row>
    <row r="29" spans="1:11" x14ac:dyDescent="0.3">
      <c r="A29" s="60"/>
      <c r="B29" s="94"/>
      <c r="C29" s="95"/>
      <c r="D29" s="60"/>
      <c r="E29" s="60"/>
      <c r="F29" s="60"/>
      <c r="G29" s="60"/>
      <c r="H29" s="60"/>
      <c r="I29" s="219" t="s">
        <v>320</v>
      </c>
      <c r="J29" s="219"/>
    </row>
    <row r="30" spans="1:11" ht="15" customHeight="1" x14ac:dyDescent="0.3">
      <c r="A30" s="240" t="s">
        <v>25</v>
      </c>
      <c r="B30" s="241" t="s">
        <v>26</v>
      </c>
      <c r="C30" s="238" t="s">
        <v>389</v>
      </c>
      <c r="D30" s="241" t="s">
        <v>390</v>
      </c>
      <c r="E30" s="241" t="s">
        <v>391</v>
      </c>
      <c r="F30" s="241" t="s">
        <v>27</v>
      </c>
      <c r="G30" s="241"/>
      <c r="H30" s="241"/>
      <c r="I30" s="241"/>
      <c r="J30" s="237" t="s">
        <v>28</v>
      </c>
      <c r="K30" s="204"/>
    </row>
    <row r="31" spans="1:11" ht="51" customHeight="1" x14ac:dyDescent="0.3">
      <c r="A31" s="240"/>
      <c r="B31" s="241"/>
      <c r="C31" s="239"/>
      <c r="D31" s="241"/>
      <c r="E31" s="241"/>
      <c r="F31" s="96" t="s">
        <v>29</v>
      </c>
      <c r="G31" s="96" t="s">
        <v>30</v>
      </c>
      <c r="H31" s="96" t="s">
        <v>31</v>
      </c>
      <c r="I31" s="96" t="s">
        <v>32</v>
      </c>
      <c r="J31" s="237"/>
      <c r="K31" s="204"/>
    </row>
    <row r="32" spans="1:11" ht="15" customHeight="1" x14ac:dyDescent="0.3">
      <c r="A32" s="164">
        <v>1</v>
      </c>
      <c r="B32" s="169">
        <v>2</v>
      </c>
      <c r="C32" s="97"/>
      <c r="D32" s="169">
        <v>3</v>
      </c>
      <c r="E32" s="169">
        <v>4</v>
      </c>
      <c r="F32" s="169">
        <v>5</v>
      </c>
      <c r="G32" s="169">
        <v>6</v>
      </c>
      <c r="H32" s="169">
        <v>7</v>
      </c>
      <c r="I32" s="169">
        <v>8</v>
      </c>
      <c r="J32" s="98" t="s">
        <v>323</v>
      </c>
      <c r="K32" s="86"/>
    </row>
    <row r="33" spans="1:11" x14ac:dyDescent="0.3">
      <c r="A33" s="227" t="s">
        <v>129</v>
      </c>
      <c r="B33" s="227"/>
      <c r="C33" s="227"/>
      <c r="D33" s="227"/>
      <c r="E33" s="227"/>
      <c r="F33" s="227"/>
      <c r="G33" s="227"/>
      <c r="H33" s="227"/>
      <c r="I33" s="227"/>
      <c r="J33" s="227"/>
      <c r="K33" s="99"/>
    </row>
    <row r="34" spans="1:11" x14ac:dyDescent="0.3">
      <c r="A34" s="227" t="s">
        <v>136</v>
      </c>
      <c r="B34" s="227"/>
      <c r="C34" s="227"/>
      <c r="D34" s="227"/>
      <c r="E34" s="227"/>
      <c r="F34" s="227"/>
      <c r="G34" s="227"/>
      <c r="H34" s="227"/>
      <c r="I34" s="227"/>
      <c r="J34" s="227"/>
      <c r="K34" s="99"/>
    </row>
    <row r="35" spans="1:11" ht="24" customHeight="1" x14ac:dyDescent="0.3">
      <c r="A35" s="100" t="s">
        <v>384</v>
      </c>
      <c r="B35" s="101">
        <v>100</v>
      </c>
      <c r="C35" s="61">
        <f>C36+C37+C38+C39</f>
        <v>0</v>
      </c>
      <c r="D35" s="61">
        <f t="shared" ref="D35:I35" si="0">D36+D37+D38+D39</f>
        <v>0</v>
      </c>
      <c r="E35" s="61">
        <f t="shared" si="0"/>
        <v>0</v>
      </c>
      <c r="F35" s="61">
        <f t="shared" si="0"/>
        <v>0</v>
      </c>
      <c r="G35" s="61">
        <f t="shared" si="0"/>
        <v>0</v>
      </c>
      <c r="H35" s="61">
        <f t="shared" si="0"/>
        <v>0</v>
      </c>
      <c r="I35" s="61">
        <f t="shared" si="0"/>
        <v>0</v>
      </c>
      <c r="J35" s="169" t="s">
        <v>285</v>
      </c>
      <c r="K35" s="99"/>
    </row>
    <row r="36" spans="1:11" x14ac:dyDescent="0.3">
      <c r="A36" s="102" t="s">
        <v>284</v>
      </c>
      <c r="B36" s="103">
        <v>110</v>
      </c>
      <c r="C36" s="62">
        <v>0</v>
      </c>
      <c r="D36" s="62">
        <v>0</v>
      </c>
      <c r="E36" s="62">
        <v>0</v>
      </c>
      <c r="F36" s="62">
        <v>0</v>
      </c>
      <c r="G36" s="62">
        <v>0</v>
      </c>
      <c r="H36" s="62">
        <v>0</v>
      </c>
      <c r="I36" s="62">
        <v>0</v>
      </c>
      <c r="J36" s="169" t="s">
        <v>283</v>
      </c>
      <c r="K36" s="99"/>
    </row>
    <row r="37" spans="1:11" ht="26.25" customHeight="1" x14ac:dyDescent="0.3">
      <c r="A37" s="102" t="s">
        <v>280</v>
      </c>
      <c r="B37" s="103">
        <v>120</v>
      </c>
      <c r="C37" s="62">
        <v>0</v>
      </c>
      <c r="D37" s="62">
        <v>0</v>
      </c>
      <c r="E37" s="62">
        <v>0</v>
      </c>
      <c r="F37" s="62">
        <v>0</v>
      </c>
      <c r="G37" s="62">
        <v>0</v>
      </c>
      <c r="H37" s="62">
        <v>0</v>
      </c>
      <c r="I37" s="62">
        <v>0</v>
      </c>
      <c r="J37" s="171"/>
      <c r="K37" s="99"/>
    </row>
    <row r="38" spans="1:11" ht="24" customHeight="1" x14ac:dyDescent="0.3">
      <c r="A38" s="102" t="s">
        <v>281</v>
      </c>
      <c r="B38" s="103">
        <v>130</v>
      </c>
      <c r="C38" s="62">
        <v>0</v>
      </c>
      <c r="D38" s="62">
        <v>0</v>
      </c>
      <c r="E38" s="62">
        <v>0</v>
      </c>
      <c r="F38" s="62">
        <v>0</v>
      </c>
      <c r="G38" s="62">
        <v>0</v>
      </c>
      <c r="H38" s="62">
        <v>0</v>
      </c>
      <c r="I38" s="62">
        <v>0</v>
      </c>
      <c r="J38" s="171"/>
      <c r="K38" s="99"/>
    </row>
    <row r="39" spans="1:11" ht="27" customHeight="1" x14ac:dyDescent="0.3">
      <c r="A39" s="102" t="s">
        <v>282</v>
      </c>
      <c r="B39" s="103">
        <v>140</v>
      </c>
      <c r="C39" s="62">
        <v>0</v>
      </c>
      <c r="D39" s="62">
        <v>0</v>
      </c>
      <c r="E39" s="62">
        <v>0</v>
      </c>
      <c r="F39" s="62">
        <v>0</v>
      </c>
      <c r="G39" s="62">
        <v>0</v>
      </c>
      <c r="H39" s="62">
        <v>0</v>
      </c>
      <c r="I39" s="62">
        <v>0</v>
      </c>
      <c r="J39" s="171"/>
      <c r="K39" s="99"/>
    </row>
    <row r="40" spans="1:11" ht="35.25" customHeight="1" x14ac:dyDescent="0.3">
      <c r="A40" s="104" t="s">
        <v>128</v>
      </c>
      <c r="B40" s="171">
        <v>1000</v>
      </c>
      <c r="C40" s="61">
        <f>C41+C42+C43+C44+C46+C51+C53</f>
        <v>23752.998</v>
      </c>
      <c r="D40" s="61">
        <f t="shared" ref="D40:I40" si="1">D41+D42+D43+D44+D46+D51+D53</f>
        <v>26911.7</v>
      </c>
      <c r="E40" s="61">
        <f t="shared" si="1"/>
        <v>27261.7</v>
      </c>
      <c r="F40" s="61">
        <v>6979.1149999999998</v>
      </c>
      <c r="G40" s="61">
        <f t="shared" si="1"/>
        <v>6956.5730000000003</v>
      </c>
      <c r="H40" s="61">
        <f t="shared" si="1"/>
        <v>6862.5250000000005</v>
      </c>
      <c r="I40" s="61">
        <f t="shared" si="1"/>
        <v>6463.4870000000001</v>
      </c>
      <c r="J40" s="98" t="s">
        <v>298</v>
      </c>
      <c r="K40" s="86"/>
    </row>
    <row r="41" spans="1:11" ht="38.25" customHeight="1" x14ac:dyDescent="0.3">
      <c r="A41" s="105" t="s">
        <v>33</v>
      </c>
      <c r="B41" s="106">
        <v>1010</v>
      </c>
      <c r="C41" s="63">
        <v>17500.900000000001</v>
      </c>
      <c r="D41" s="62">
        <v>20780</v>
      </c>
      <c r="E41" s="62">
        <v>20780</v>
      </c>
      <c r="F41" s="62">
        <v>5359.8</v>
      </c>
      <c r="G41" s="62">
        <v>5248.1080000000002</v>
      </c>
      <c r="H41" s="62">
        <v>5185.0600000000004</v>
      </c>
      <c r="I41" s="62">
        <v>4987.0320000000002</v>
      </c>
      <c r="J41" s="169" t="s">
        <v>338</v>
      </c>
      <c r="K41" s="94"/>
    </row>
    <row r="42" spans="1:11" ht="33.75" customHeight="1" x14ac:dyDescent="0.3">
      <c r="A42" s="105" t="s">
        <v>233</v>
      </c>
      <c r="B42" s="106">
        <v>1020</v>
      </c>
      <c r="C42" s="63">
        <v>0</v>
      </c>
      <c r="D42" s="63">
        <v>0</v>
      </c>
      <c r="E42" s="63">
        <v>0</v>
      </c>
      <c r="F42" s="63">
        <v>0</v>
      </c>
      <c r="G42" s="63">
        <v>0</v>
      </c>
      <c r="H42" s="63">
        <v>0</v>
      </c>
      <c r="I42" s="63">
        <v>0</v>
      </c>
      <c r="J42" s="169" t="s">
        <v>141</v>
      </c>
      <c r="K42" s="94"/>
    </row>
    <row r="43" spans="1:11" ht="33.75" customHeight="1" x14ac:dyDescent="0.3">
      <c r="A43" s="105" t="s">
        <v>363</v>
      </c>
      <c r="B43" s="106">
        <v>1030</v>
      </c>
      <c r="C43" s="63">
        <v>0</v>
      </c>
      <c r="D43" s="63">
        <v>0</v>
      </c>
      <c r="E43" s="63">
        <v>0</v>
      </c>
      <c r="F43" s="63">
        <v>0</v>
      </c>
      <c r="G43" s="63">
        <v>0</v>
      </c>
      <c r="H43" s="63">
        <v>0</v>
      </c>
      <c r="I43" s="63">
        <v>0</v>
      </c>
      <c r="J43" s="169"/>
      <c r="K43" s="94"/>
    </row>
    <row r="44" spans="1:11" ht="33.75" customHeight="1" x14ac:dyDescent="0.3">
      <c r="A44" s="105" t="s">
        <v>234</v>
      </c>
      <c r="B44" s="106">
        <v>1040</v>
      </c>
      <c r="C44" s="63">
        <f>C45</f>
        <v>0</v>
      </c>
      <c r="D44" s="63">
        <f t="shared" ref="D44:I44" si="2">D45</f>
        <v>0</v>
      </c>
      <c r="E44" s="63">
        <f t="shared" si="2"/>
        <v>0</v>
      </c>
      <c r="F44" s="63">
        <f t="shared" si="2"/>
        <v>0</v>
      </c>
      <c r="G44" s="63">
        <f t="shared" si="2"/>
        <v>0</v>
      </c>
      <c r="H44" s="63">
        <f t="shared" si="2"/>
        <v>0</v>
      </c>
      <c r="I44" s="63">
        <f t="shared" si="2"/>
        <v>0</v>
      </c>
      <c r="J44" s="169"/>
      <c r="K44" s="94"/>
    </row>
    <row r="45" spans="1:11" ht="22.5" customHeight="1" x14ac:dyDescent="0.3">
      <c r="A45" s="107"/>
      <c r="B45" s="108" t="s">
        <v>292</v>
      </c>
      <c r="C45" s="64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169"/>
      <c r="K45" s="94"/>
    </row>
    <row r="46" spans="1:11" ht="32.25" customHeight="1" x14ac:dyDescent="0.3">
      <c r="A46" s="105" t="s">
        <v>232</v>
      </c>
      <c r="B46" s="109">
        <v>1050</v>
      </c>
      <c r="C46" s="65">
        <f>C47+C49</f>
        <v>4579.6629999999996</v>
      </c>
      <c r="D46" s="65">
        <f t="shared" ref="D46:I46" si="3">D47+D49</f>
        <v>4550</v>
      </c>
      <c r="E46" s="65">
        <f t="shared" si="3"/>
        <v>4900</v>
      </c>
      <c r="F46" s="65">
        <v>1169.3</v>
      </c>
      <c r="G46" s="65">
        <f t="shared" si="3"/>
        <v>1313.04</v>
      </c>
      <c r="H46" s="65">
        <f t="shared" si="3"/>
        <v>1282.04</v>
      </c>
      <c r="I46" s="65">
        <f t="shared" si="3"/>
        <v>955.78</v>
      </c>
      <c r="J46" s="98" t="s">
        <v>297</v>
      </c>
      <c r="K46" s="86"/>
    </row>
    <row r="47" spans="1:11" ht="31.5" customHeight="1" x14ac:dyDescent="0.3">
      <c r="A47" s="110" t="s">
        <v>226</v>
      </c>
      <c r="B47" s="111">
        <v>1051</v>
      </c>
      <c r="C47" s="67">
        <v>4579.6629999999996</v>
      </c>
      <c r="D47" s="66">
        <v>4550</v>
      </c>
      <c r="E47" s="66">
        <v>4900</v>
      </c>
      <c r="F47" s="66">
        <v>1349.14</v>
      </c>
      <c r="G47" s="66">
        <v>1313.04</v>
      </c>
      <c r="H47" s="66">
        <v>1282.04</v>
      </c>
      <c r="I47" s="66">
        <v>955.78</v>
      </c>
      <c r="J47" s="98"/>
      <c r="K47" s="86"/>
    </row>
    <row r="48" spans="1:11" ht="27" customHeight="1" x14ac:dyDescent="0.3">
      <c r="A48" s="112" t="s">
        <v>227</v>
      </c>
      <c r="B48" s="108" t="s">
        <v>293</v>
      </c>
      <c r="C48" s="64">
        <v>1712.356</v>
      </c>
      <c r="D48" s="66">
        <v>1904</v>
      </c>
      <c r="E48" s="66">
        <v>1876.155</v>
      </c>
      <c r="F48" s="66">
        <v>705.43</v>
      </c>
      <c r="G48" s="66">
        <v>542.65</v>
      </c>
      <c r="H48" s="66">
        <v>376.94</v>
      </c>
      <c r="I48" s="66">
        <v>251.13499999999999</v>
      </c>
      <c r="J48" s="98"/>
      <c r="K48" s="86"/>
    </row>
    <row r="49" spans="1:11" ht="30" customHeight="1" x14ac:dyDescent="0.3">
      <c r="A49" s="110" t="s">
        <v>216</v>
      </c>
      <c r="B49" s="111">
        <v>1052</v>
      </c>
      <c r="C49" s="67">
        <v>0</v>
      </c>
      <c r="D49" s="67">
        <v>0</v>
      </c>
      <c r="E49" s="67">
        <v>0</v>
      </c>
      <c r="F49" s="67">
        <v>0</v>
      </c>
      <c r="G49" s="67">
        <v>0</v>
      </c>
      <c r="H49" s="67">
        <v>0</v>
      </c>
      <c r="I49" s="67">
        <v>0</v>
      </c>
      <c r="J49" s="98"/>
      <c r="K49" s="86"/>
    </row>
    <row r="50" spans="1:11" ht="18.75" customHeight="1" x14ac:dyDescent="0.3">
      <c r="A50" s="110" t="s">
        <v>208</v>
      </c>
      <c r="B50" s="108" t="s">
        <v>294</v>
      </c>
      <c r="C50" s="64">
        <v>0</v>
      </c>
      <c r="D50" s="61"/>
      <c r="E50" s="61"/>
      <c r="F50" s="62"/>
      <c r="G50" s="62"/>
      <c r="H50" s="62"/>
      <c r="I50" s="62"/>
      <c r="J50" s="98"/>
      <c r="K50" s="86"/>
    </row>
    <row r="51" spans="1:11" ht="36" customHeight="1" x14ac:dyDescent="0.3">
      <c r="A51" s="105" t="s">
        <v>217</v>
      </c>
      <c r="B51" s="164">
        <v>1060</v>
      </c>
      <c r="C51" s="68">
        <f>C52</f>
        <v>1616.6</v>
      </c>
      <c r="D51" s="68">
        <f t="shared" ref="D51:I51" si="4">D52</f>
        <v>1581.7</v>
      </c>
      <c r="E51" s="68">
        <f t="shared" si="4"/>
        <v>1581.7</v>
      </c>
      <c r="F51" s="68">
        <f t="shared" si="4"/>
        <v>270.17500000000001</v>
      </c>
      <c r="G51" s="68">
        <f t="shared" si="4"/>
        <v>395.42500000000001</v>
      </c>
      <c r="H51" s="68">
        <f t="shared" si="4"/>
        <v>395.42500000000001</v>
      </c>
      <c r="I51" s="68">
        <f t="shared" si="4"/>
        <v>520.67499999999995</v>
      </c>
      <c r="J51" s="169" t="s">
        <v>339</v>
      </c>
      <c r="K51" s="94"/>
    </row>
    <row r="52" spans="1:11" ht="17.25" customHeight="1" x14ac:dyDescent="0.3">
      <c r="A52" s="105" t="s">
        <v>54</v>
      </c>
      <c r="B52" s="108" t="s">
        <v>295</v>
      </c>
      <c r="C52" s="64">
        <v>1616.6</v>
      </c>
      <c r="D52" s="62">
        <v>1581.7</v>
      </c>
      <c r="E52" s="62">
        <v>1581.7</v>
      </c>
      <c r="F52" s="62">
        <v>270.17500000000001</v>
      </c>
      <c r="G52" s="178">
        <v>395.42500000000001</v>
      </c>
      <c r="H52" s="62">
        <v>395.42500000000001</v>
      </c>
      <c r="I52" s="62">
        <v>520.67499999999995</v>
      </c>
      <c r="J52" s="169"/>
      <c r="K52" s="94"/>
    </row>
    <row r="53" spans="1:11" x14ac:dyDescent="0.3">
      <c r="A53" s="113" t="s">
        <v>34</v>
      </c>
      <c r="B53" s="106">
        <v>1070</v>
      </c>
      <c r="C53" s="160">
        <v>55.835000000000001</v>
      </c>
      <c r="D53" s="63">
        <v>0</v>
      </c>
      <c r="E53" s="63">
        <f t="shared" ref="E53:I53" si="5">E54+E55+E56+E57+E58+E59</f>
        <v>0</v>
      </c>
      <c r="F53" s="63">
        <f t="shared" si="5"/>
        <v>0</v>
      </c>
      <c r="G53" s="63">
        <f t="shared" si="5"/>
        <v>0</v>
      </c>
      <c r="H53" s="63">
        <v>0</v>
      </c>
      <c r="I53" s="63">
        <f t="shared" si="5"/>
        <v>0</v>
      </c>
      <c r="J53" s="98" t="s">
        <v>296</v>
      </c>
      <c r="K53" s="86"/>
    </row>
    <row r="54" spans="1:11" x14ac:dyDescent="0.3">
      <c r="A54" s="114" t="s">
        <v>35</v>
      </c>
      <c r="B54" s="111">
        <v>1071</v>
      </c>
      <c r="C54" s="67">
        <v>0</v>
      </c>
      <c r="D54" s="67">
        <v>0</v>
      </c>
      <c r="E54" s="67">
        <v>0</v>
      </c>
      <c r="F54" s="67">
        <v>0</v>
      </c>
      <c r="G54" s="67">
        <v>0</v>
      </c>
      <c r="H54" s="67">
        <v>0</v>
      </c>
      <c r="I54" s="67">
        <v>0</v>
      </c>
      <c r="J54" s="98"/>
      <c r="K54" s="86"/>
    </row>
    <row r="55" spans="1:11" x14ac:dyDescent="0.3">
      <c r="A55" s="114" t="s">
        <v>36</v>
      </c>
      <c r="B55" s="111">
        <v>1072</v>
      </c>
      <c r="C55" s="67">
        <v>0</v>
      </c>
      <c r="D55" s="67">
        <v>0</v>
      </c>
      <c r="E55" s="67">
        <v>0</v>
      </c>
      <c r="F55" s="67">
        <v>0</v>
      </c>
      <c r="G55" s="67">
        <v>0</v>
      </c>
      <c r="H55" s="67">
        <v>0</v>
      </c>
      <c r="I55" s="67">
        <v>0</v>
      </c>
      <c r="J55" s="98"/>
      <c r="K55" s="86"/>
    </row>
    <row r="56" spans="1:11" ht="26.4" x14ac:dyDescent="0.3">
      <c r="A56" s="114" t="s">
        <v>130</v>
      </c>
      <c r="B56" s="111">
        <v>1073</v>
      </c>
      <c r="C56" s="67">
        <v>0</v>
      </c>
      <c r="D56" s="67">
        <v>0</v>
      </c>
      <c r="E56" s="67">
        <v>0</v>
      </c>
      <c r="F56" s="67">
        <v>0</v>
      </c>
      <c r="G56" s="67">
        <v>0</v>
      </c>
      <c r="H56" s="67">
        <v>0</v>
      </c>
      <c r="I56" s="67">
        <v>0</v>
      </c>
      <c r="J56" s="98"/>
      <c r="K56" s="86"/>
    </row>
    <row r="57" spans="1:11" x14ac:dyDescent="0.3">
      <c r="A57" s="114" t="s">
        <v>95</v>
      </c>
      <c r="B57" s="111">
        <v>1074</v>
      </c>
      <c r="C57" s="67">
        <v>0</v>
      </c>
      <c r="D57" s="67">
        <v>0</v>
      </c>
      <c r="E57" s="67">
        <v>0</v>
      </c>
      <c r="F57" s="67">
        <v>0</v>
      </c>
      <c r="G57" s="67">
        <v>0</v>
      </c>
      <c r="H57" s="67">
        <v>0</v>
      </c>
      <c r="I57" s="67">
        <v>0</v>
      </c>
      <c r="J57" s="98"/>
      <c r="K57" s="86"/>
    </row>
    <row r="58" spans="1:11" ht="26.4" x14ac:dyDescent="0.3">
      <c r="A58" s="114" t="s">
        <v>41</v>
      </c>
      <c r="B58" s="111">
        <v>1075</v>
      </c>
      <c r="C58" s="67">
        <v>0</v>
      </c>
      <c r="D58" s="67">
        <v>0</v>
      </c>
      <c r="E58" s="67">
        <v>0</v>
      </c>
      <c r="F58" s="67">
        <v>0</v>
      </c>
      <c r="G58" s="67">
        <v>0</v>
      </c>
      <c r="H58" s="67">
        <v>0</v>
      </c>
      <c r="I58" s="67">
        <v>0</v>
      </c>
      <c r="J58" s="98"/>
      <c r="K58" s="86"/>
    </row>
    <row r="59" spans="1:11" ht="39.6" x14ac:dyDescent="0.3">
      <c r="A59" s="114" t="s">
        <v>37</v>
      </c>
      <c r="B59" s="111">
        <v>1076</v>
      </c>
      <c r="C59" s="67">
        <v>0</v>
      </c>
      <c r="D59" s="67">
        <v>0</v>
      </c>
      <c r="E59" s="67">
        <v>0</v>
      </c>
      <c r="F59" s="67">
        <v>0</v>
      </c>
      <c r="G59" s="67">
        <v>0</v>
      </c>
      <c r="H59" s="67">
        <v>0</v>
      </c>
      <c r="I59" s="67">
        <v>0</v>
      </c>
      <c r="J59" s="98" t="s">
        <v>127</v>
      </c>
      <c r="K59" s="86"/>
    </row>
    <row r="60" spans="1:11" x14ac:dyDescent="0.3">
      <c r="A60" s="228" t="s">
        <v>137</v>
      </c>
      <c r="B60" s="229"/>
      <c r="C60" s="229"/>
      <c r="D60" s="229"/>
      <c r="E60" s="229"/>
      <c r="F60" s="229"/>
      <c r="G60" s="229"/>
      <c r="H60" s="229"/>
      <c r="I60" s="229"/>
      <c r="J60" s="230"/>
    </row>
    <row r="61" spans="1:11" ht="26.4" x14ac:dyDescent="0.3">
      <c r="A61" s="104" t="s">
        <v>42</v>
      </c>
      <c r="B61" s="109">
        <v>1100</v>
      </c>
      <c r="C61" s="65">
        <f>C62+C70+C71+C82+C83+C84+C85+C86+C87+C88+C89+C90+C91+C92+C93</f>
        <v>17914.588</v>
      </c>
      <c r="D61" s="65">
        <f t="shared" ref="D61:I61" si="6">D62+D70+D71+D82+D83+D84+D85+D86+D87+D88+D89+D90+D91+D92+D93</f>
        <v>20561.7</v>
      </c>
      <c r="E61" s="65">
        <f t="shared" si="6"/>
        <v>20339.882999999998</v>
      </c>
      <c r="F61" s="65">
        <f t="shared" si="6"/>
        <v>5211.6150000000007</v>
      </c>
      <c r="G61" s="65">
        <f t="shared" si="6"/>
        <v>5223.2130000000006</v>
      </c>
      <c r="H61" s="65">
        <f t="shared" si="6"/>
        <v>5155.5250000000005</v>
      </c>
      <c r="I61" s="65">
        <f t="shared" si="6"/>
        <v>4713.5280000000002</v>
      </c>
      <c r="J61" s="98" t="s">
        <v>286</v>
      </c>
    </row>
    <row r="62" spans="1:11" ht="26.4" x14ac:dyDescent="0.3">
      <c r="A62" s="115" t="s">
        <v>43</v>
      </c>
      <c r="B62" s="116">
        <v>1110</v>
      </c>
      <c r="C62" s="69">
        <f>C63+C65+D66+C67</f>
        <v>3067.16</v>
      </c>
      <c r="D62" s="69">
        <f>D63+D65+E66+D67</f>
        <v>3016</v>
      </c>
      <c r="E62" s="69">
        <f t="shared" ref="E62:I62" si="7">E63+E65+F66+E67</f>
        <v>3023.1149999999998</v>
      </c>
      <c r="F62" s="69">
        <f t="shared" si="7"/>
        <v>834.01499999999999</v>
      </c>
      <c r="G62" s="69">
        <f t="shared" si="7"/>
        <v>751.89799999999991</v>
      </c>
      <c r="H62" s="69">
        <f t="shared" si="7"/>
        <v>654</v>
      </c>
      <c r="I62" s="69">
        <f t="shared" si="7"/>
        <v>783.2</v>
      </c>
      <c r="J62" s="117" t="s">
        <v>287</v>
      </c>
    </row>
    <row r="63" spans="1:11" ht="26.4" x14ac:dyDescent="0.3">
      <c r="A63" s="118" t="s">
        <v>221</v>
      </c>
      <c r="B63" s="119">
        <v>1111</v>
      </c>
      <c r="C63" s="71">
        <v>2670.71</v>
      </c>
      <c r="D63" s="70">
        <v>2716</v>
      </c>
      <c r="E63" s="161">
        <v>2422.1669999999999</v>
      </c>
      <c r="F63" s="70">
        <v>779.01499999999999</v>
      </c>
      <c r="G63" s="70">
        <v>660.29</v>
      </c>
      <c r="H63" s="70">
        <v>500</v>
      </c>
      <c r="I63" s="70">
        <v>482.86</v>
      </c>
      <c r="J63" s="117"/>
    </row>
    <row r="64" spans="1:11" x14ac:dyDescent="0.3">
      <c r="A64" s="118" t="s">
        <v>228</v>
      </c>
      <c r="B64" s="119" t="s">
        <v>222</v>
      </c>
      <c r="C64" s="71">
        <v>0</v>
      </c>
      <c r="D64" s="70">
        <v>0</v>
      </c>
      <c r="E64" s="71">
        <v>0</v>
      </c>
      <c r="F64" s="70">
        <v>0</v>
      </c>
      <c r="G64" s="71">
        <v>0</v>
      </c>
      <c r="H64" s="70">
        <v>0</v>
      </c>
      <c r="I64" s="71">
        <v>0</v>
      </c>
      <c r="J64" s="117"/>
    </row>
    <row r="65" spans="1:10" x14ac:dyDescent="0.3">
      <c r="A65" s="118" t="s">
        <v>97</v>
      </c>
      <c r="B65" s="119">
        <v>1112</v>
      </c>
      <c r="C65" s="71">
        <v>0</v>
      </c>
      <c r="D65" s="71">
        <v>0</v>
      </c>
      <c r="E65" s="71">
        <v>0</v>
      </c>
      <c r="F65" s="71">
        <v>0</v>
      </c>
      <c r="G65" s="71">
        <v>0</v>
      </c>
      <c r="H65" s="71">
        <v>0</v>
      </c>
      <c r="I65" s="71">
        <v>0</v>
      </c>
      <c r="J65" s="117"/>
    </row>
    <row r="66" spans="1:10" x14ac:dyDescent="0.3">
      <c r="A66" s="120" t="s">
        <v>326</v>
      </c>
      <c r="B66" s="119">
        <v>1113</v>
      </c>
      <c r="C66" s="71">
        <v>0</v>
      </c>
      <c r="D66" s="71">
        <v>0</v>
      </c>
      <c r="E66" s="71">
        <v>0</v>
      </c>
      <c r="F66" s="71">
        <v>0</v>
      </c>
      <c r="G66" s="71">
        <v>0</v>
      </c>
      <c r="H66" s="71">
        <v>0</v>
      </c>
      <c r="I66" s="71">
        <v>0</v>
      </c>
      <c r="J66" s="117"/>
    </row>
    <row r="67" spans="1:10" x14ac:dyDescent="0.3">
      <c r="A67" s="120" t="s">
        <v>44</v>
      </c>
      <c r="B67" s="119">
        <v>1114</v>
      </c>
      <c r="C67" s="71">
        <v>396.45</v>
      </c>
      <c r="D67" s="71">
        <v>300</v>
      </c>
      <c r="E67" s="71">
        <v>600.94799999999998</v>
      </c>
      <c r="F67" s="71">
        <v>55</v>
      </c>
      <c r="G67" s="71">
        <v>91.608000000000004</v>
      </c>
      <c r="H67" s="71">
        <v>154</v>
      </c>
      <c r="I67" s="71">
        <v>300.33999999999997</v>
      </c>
      <c r="J67" s="117"/>
    </row>
    <row r="68" spans="1:10" x14ac:dyDescent="0.3">
      <c r="A68" s="120" t="s">
        <v>229</v>
      </c>
      <c r="B68" s="119" t="s">
        <v>138</v>
      </c>
      <c r="C68" s="71">
        <v>0</v>
      </c>
      <c r="D68" s="71">
        <v>0</v>
      </c>
      <c r="E68" s="71">
        <v>0</v>
      </c>
      <c r="F68" s="71">
        <v>0</v>
      </c>
      <c r="G68" s="71">
        <v>0</v>
      </c>
      <c r="H68" s="71">
        <v>0</v>
      </c>
      <c r="I68" s="71">
        <v>0</v>
      </c>
      <c r="J68" s="117"/>
    </row>
    <row r="69" spans="1:10" x14ac:dyDescent="0.3">
      <c r="A69" s="120" t="s">
        <v>230</v>
      </c>
      <c r="B69" s="119" t="s">
        <v>139</v>
      </c>
      <c r="C69" s="71">
        <v>0</v>
      </c>
      <c r="D69" s="71">
        <v>0</v>
      </c>
      <c r="E69" s="71">
        <v>0</v>
      </c>
      <c r="F69" s="71">
        <v>0</v>
      </c>
      <c r="G69" s="71">
        <v>0</v>
      </c>
      <c r="H69" s="71">
        <v>0</v>
      </c>
      <c r="I69" s="71">
        <v>0</v>
      </c>
      <c r="J69" s="117"/>
    </row>
    <row r="70" spans="1:10" x14ac:dyDescent="0.3">
      <c r="A70" s="121" t="s">
        <v>47</v>
      </c>
      <c r="B70" s="117">
        <v>1120</v>
      </c>
      <c r="C70" s="70">
        <v>50</v>
      </c>
      <c r="D70" s="70">
        <v>50</v>
      </c>
      <c r="E70" s="70">
        <v>70</v>
      </c>
      <c r="F70" s="70">
        <v>70</v>
      </c>
      <c r="G70" s="70">
        <v>0</v>
      </c>
      <c r="H70" s="70">
        <v>0</v>
      </c>
      <c r="I70" s="70">
        <v>0</v>
      </c>
      <c r="J70" s="117"/>
    </row>
    <row r="71" spans="1:10" ht="27" x14ac:dyDescent="0.3">
      <c r="A71" s="125" t="s">
        <v>48</v>
      </c>
      <c r="B71" s="126">
        <v>1130</v>
      </c>
      <c r="C71" s="73">
        <f>C72+C74+C76+C78+C80</f>
        <v>1704.1090000000004</v>
      </c>
      <c r="D71" s="73">
        <f t="shared" ref="D71:I71" si="8">D72+D74+D76+D78+D80</f>
        <v>1894</v>
      </c>
      <c r="E71" s="73">
        <f t="shared" si="8"/>
        <v>1867.681</v>
      </c>
      <c r="F71" s="73">
        <f t="shared" si="8"/>
        <v>706.68000000000006</v>
      </c>
      <c r="G71" s="73">
        <f t="shared" si="8"/>
        <v>541.40000000000009</v>
      </c>
      <c r="H71" s="73">
        <f t="shared" si="8"/>
        <v>374.5</v>
      </c>
      <c r="I71" s="73">
        <f t="shared" si="8"/>
        <v>245.101</v>
      </c>
      <c r="J71" s="117" t="s">
        <v>337</v>
      </c>
    </row>
    <row r="72" spans="1:10" x14ac:dyDescent="0.3">
      <c r="A72" s="120" t="s">
        <v>328</v>
      </c>
      <c r="B72" s="119">
        <v>1131</v>
      </c>
      <c r="C72" s="72">
        <v>1054.8900000000001</v>
      </c>
      <c r="D72" s="72">
        <v>1300</v>
      </c>
      <c r="E72" s="71">
        <v>1317.769</v>
      </c>
      <c r="F72" s="71">
        <v>462.73</v>
      </c>
      <c r="G72" s="71">
        <v>455.35</v>
      </c>
      <c r="H72" s="71">
        <v>320</v>
      </c>
      <c r="I72" s="71">
        <v>79.688999999999993</v>
      </c>
      <c r="J72" s="117"/>
    </row>
    <row r="73" spans="1:10" x14ac:dyDescent="0.3">
      <c r="A73" s="122" t="s">
        <v>329</v>
      </c>
      <c r="B73" s="119" t="s">
        <v>330</v>
      </c>
      <c r="C73" s="72">
        <v>241.83</v>
      </c>
      <c r="D73" s="72">
        <v>220</v>
      </c>
      <c r="E73" s="71">
        <v>281.06700000000001</v>
      </c>
      <c r="F73" s="71">
        <v>15.22</v>
      </c>
      <c r="G73" s="71">
        <v>103.45</v>
      </c>
      <c r="H73" s="71">
        <v>79.704999999999998</v>
      </c>
      <c r="I73" s="71">
        <v>82.691999999999993</v>
      </c>
      <c r="J73" s="117" t="s">
        <v>331</v>
      </c>
    </row>
    <row r="74" spans="1:10" ht="27" x14ac:dyDescent="0.3">
      <c r="A74" s="120" t="s">
        <v>332</v>
      </c>
      <c r="B74" s="119">
        <v>1132</v>
      </c>
      <c r="C74" s="71">
        <v>158.21899999999999</v>
      </c>
      <c r="D74" s="71">
        <v>200</v>
      </c>
      <c r="E74" s="71">
        <v>187.09200000000001</v>
      </c>
      <c r="F74" s="71">
        <v>47.68</v>
      </c>
      <c r="G74" s="71">
        <v>63.1</v>
      </c>
      <c r="H74" s="71">
        <v>51</v>
      </c>
      <c r="I74" s="71">
        <v>25.312000000000001</v>
      </c>
      <c r="J74" s="117"/>
    </row>
    <row r="75" spans="1:10" x14ac:dyDescent="0.3">
      <c r="A75" s="122" t="s">
        <v>329</v>
      </c>
      <c r="B75" s="119" t="s">
        <v>333</v>
      </c>
      <c r="C75" s="71">
        <v>18.93</v>
      </c>
      <c r="D75" s="71">
        <v>20</v>
      </c>
      <c r="E75" s="71">
        <v>28.533000000000001</v>
      </c>
      <c r="F75" s="71">
        <v>3.4540000000000002</v>
      </c>
      <c r="G75" s="71">
        <v>9.2149999999999999</v>
      </c>
      <c r="H75" s="71">
        <v>8.798</v>
      </c>
      <c r="I75" s="71">
        <v>7.0670000000000002</v>
      </c>
      <c r="J75" s="117" t="s">
        <v>331</v>
      </c>
    </row>
    <row r="76" spans="1:10" x14ac:dyDescent="0.3">
      <c r="A76" s="120" t="s">
        <v>49</v>
      </c>
      <c r="B76" s="119">
        <v>1133</v>
      </c>
      <c r="C76" s="71">
        <v>10.9</v>
      </c>
      <c r="D76" s="71">
        <v>14</v>
      </c>
      <c r="E76" s="71">
        <v>17.54</v>
      </c>
      <c r="F76" s="71">
        <v>4.8</v>
      </c>
      <c r="G76" s="71">
        <v>4.95</v>
      </c>
      <c r="H76" s="71">
        <v>3.5</v>
      </c>
      <c r="I76" s="71">
        <v>4.29</v>
      </c>
      <c r="J76" s="117"/>
    </row>
    <row r="77" spans="1:10" x14ac:dyDescent="0.3">
      <c r="A77" s="122" t="s">
        <v>329</v>
      </c>
      <c r="B77" s="119" t="s">
        <v>334</v>
      </c>
      <c r="C77" s="71">
        <v>0</v>
      </c>
      <c r="D77" s="71">
        <v>0</v>
      </c>
      <c r="E77" s="71">
        <v>0</v>
      </c>
      <c r="F77" s="71">
        <v>0</v>
      </c>
      <c r="G77" s="71">
        <v>0</v>
      </c>
      <c r="H77" s="71">
        <v>0</v>
      </c>
      <c r="I77" s="71">
        <v>0</v>
      </c>
      <c r="J77" s="117" t="s">
        <v>331</v>
      </c>
    </row>
    <row r="78" spans="1:10" x14ac:dyDescent="0.3">
      <c r="A78" s="120" t="s">
        <v>50</v>
      </c>
      <c r="B78" s="119">
        <v>1134</v>
      </c>
      <c r="C78" s="71">
        <v>0</v>
      </c>
      <c r="D78" s="71">
        <v>0</v>
      </c>
      <c r="E78" s="71">
        <v>0</v>
      </c>
      <c r="F78" s="71">
        <v>0</v>
      </c>
      <c r="G78" s="71">
        <v>0</v>
      </c>
      <c r="H78" s="71">
        <v>0</v>
      </c>
      <c r="I78" s="71">
        <v>0</v>
      </c>
      <c r="J78" s="117"/>
    </row>
    <row r="79" spans="1:10" x14ac:dyDescent="0.3">
      <c r="A79" s="122" t="s">
        <v>329</v>
      </c>
      <c r="B79" s="119" t="s">
        <v>335</v>
      </c>
      <c r="C79" s="71">
        <v>0</v>
      </c>
      <c r="D79" s="71">
        <v>0</v>
      </c>
      <c r="E79" s="71">
        <v>0</v>
      </c>
      <c r="F79" s="71">
        <v>0</v>
      </c>
      <c r="G79" s="71">
        <v>0</v>
      </c>
      <c r="H79" s="71">
        <v>0</v>
      </c>
      <c r="I79" s="71">
        <v>0</v>
      </c>
      <c r="J79" s="117" t="s">
        <v>331</v>
      </c>
    </row>
    <row r="80" spans="1:10" x14ac:dyDescent="0.3">
      <c r="A80" s="120" t="s">
        <v>100</v>
      </c>
      <c r="B80" s="119">
        <v>1135</v>
      </c>
      <c r="C80" s="71">
        <v>480.1</v>
      </c>
      <c r="D80" s="71">
        <v>380</v>
      </c>
      <c r="E80" s="71">
        <v>345.28</v>
      </c>
      <c r="F80" s="71">
        <v>191.47</v>
      </c>
      <c r="G80" s="71">
        <v>18</v>
      </c>
      <c r="H80" s="71">
        <v>0</v>
      </c>
      <c r="I80" s="71">
        <v>135.81</v>
      </c>
      <c r="J80" s="117"/>
    </row>
    <row r="81" spans="1:11" x14ac:dyDescent="0.3">
      <c r="A81" s="122" t="s">
        <v>329</v>
      </c>
      <c r="B81" s="119" t="s">
        <v>336</v>
      </c>
      <c r="C81" s="71">
        <v>30.1</v>
      </c>
      <c r="D81" s="71">
        <v>31</v>
      </c>
      <c r="E81" s="71">
        <v>45.28</v>
      </c>
      <c r="F81" s="71">
        <v>18.312999999999999</v>
      </c>
      <c r="G81" s="71">
        <v>8.641</v>
      </c>
      <c r="H81" s="71">
        <v>0</v>
      </c>
      <c r="I81" s="71">
        <v>18.324999999999999</v>
      </c>
      <c r="J81" s="117" t="s">
        <v>331</v>
      </c>
    </row>
    <row r="82" spans="1:11" x14ac:dyDescent="0.3">
      <c r="A82" s="121" t="s">
        <v>225</v>
      </c>
      <c r="B82" s="117">
        <v>1140</v>
      </c>
      <c r="C82" s="161">
        <v>9.6159999999999997</v>
      </c>
      <c r="D82" s="70">
        <v>10</v>
      </c>
      <c r="E82" s="70">
        <v>9.7840000000000007</v>
      </c>
      <c r="F82" s="70">
        <v>2.0699999999999998</v>
      </c>
      <c r="G82" s="70">
        <v>2.75</v>
      </c>
      <c r="H82" s="70">
        <v>2.5</v>
      </c>
      <c r="I82" s="70">
        <v>2.464</v>
      </c>
      <c r="J82" s="117"/>
    </row>
    <row r="83" spans="1:11" x14ac:dyDescent="0.3">
      <c r="A83" s="121" t="s">
        <v>224</v>
      </c>
      <c r="B83" s="117">
        <v>1150</v>
      </c>
      <c r="C83" s="70">
        <v>989.822</v>
      </c>
      <c r="D83" s="70">
        <v>1380</v>
      </c>
      <c r="E83" s="70">
        <v>1527.5250000000001</v>
      </c>
      <c r="F83" s="70">
        <v>355.625</v>
      </c>
      <c r="G83" s="70">
        <v>345.1</v>
      </c>
      <c r="H83" s="70">
        <v>482.1</v>
      </c>
      <c r="I83" s="70">
        <v>344.7</v>
      </c>
      <c r="J83" s="117"/>
    </row>
    <row r="84" spans="1:11" x14ac:dyDescent="0.3">
      <c r="A84" s="121" t="s">
        <v>51</v>
      </c>
      <c r="B84" s="117">
        <v>1160</v>
      </c>
      <c r="C84" s="161">
        <v>7515.5550000000003</v>
      </c>
      <c r="D84" s="70">
        <v>10300</v>
      </c>
      <c r="E84" s="70">
        <v>9943.8700000000008</v>
      </c>
      <c r="F84" s="70">
        <v>2320</v>
      </c>
      <c r="G84" s="70">
        <v>2548.732</v>
      </c>
      <c r="H84" s="70">
        <v>2670</v>
      </c>
      <c r="I84" s="70">
        <v>2405.1379999999999</v>
      </c>
      <c r="J84" s="117"/>
    </row>
    <row r="85" spans="1:11" x14ac:dyDescent="0.3">
      <c r="A85" s="121" t="s">
        <v>52</v>
      </c>
      <c r="B85" s="117">
        <v>1170</v>
      </c>
      <c r="C85" s="161">
        <v>1705.0619999999999</v>
      </c>
      <c r="D85" s="70">
        <v>2300</v>
      </c>
      <c r="E85" s="70">
        <v>2242.9079999999999</v>
      </c>
      <c r="F85" s="70">
        <v>519.5</v>
      </c>
      <c r="G85" s="70">
        <v>582.90800000000002</v>
      </c>
      <c r="H85" s="70">
        <v>603</v>
      </c>
      <c r="I85" s="70">
        <f>515+22.5</f>
        <v>537.5</v>
      </c>
      <c r="J85" s="117"/>
    </row>
    <row r="86" spans="1:11" x14ac:dyDescent="0.3">
      <c r="A86" s="121" t="s">
        <v>223</v>
      </c>
      <c r="B86" s="117">
        <v>1180</v>
      </c>
      <c r="C86" s="70">
        <v>0</v>
      </c>
      <c r="D86" s="70">
        <v>0</v>
      </c>
      <c r="E86" s="70">
        <v>0</v>
      </c>
      <c r="F86" s="70">
        <v>0</v>
      </c>
      <c r="G86" s="70">
        <v>0</v>
      </c>
      <c r="H86" s="70">
        <v>0</v>
      </c>
      <c r="I86" s="70">
        <v>0</v>
      </c>
      <c r="J86" s="117"/>
    </row>
    <row r="87" spans="1:11" x14ac:dyDescent="0.3">
      <c r="A87" s="105" t="s">
        <v>218</v>
      </c>
      <c r="B87" s="117">
        <v>1190</v>
      </c>
      <c r="C87" s="70">
        <v>0</v>
      </c>
      <c r="D87" s="70">
        <v>0</v>
      </c>
      <c r="E87" s="70">
        <v>0</v>
      </c>
      <c r="F87" s="70">
        <v>0</v>
      </c>
      <c r="G87" s="70">
        <v>0</v>
      </c>
      <c r="H87" s="70">
        <v>0</v>
      </c>
      <c r="I87" s="70">
        <v>0</v>
      </c>
      <c r="J87" s="117"/>
    </row>
    <row r="88" spans="1:11" x14ac:dyDescent="0.3">
      <c r="A88" s="105" t="s">
        <v>219</v>
      </c>
      <c r="B88" s="117">
        <v>1200</v>
      </c>
      <c r="C88" s="70">
        <v>0</v>
      </c>
      <c r="D88" s="70">
        <v>0</v>
      </c>
      <c r="E88" s="70">
        <v>0</v>
      </c>
      <c r="F88" s="70">
        <v>0</v>
      </c>
      <c r="G88" s="70">
        <v>0</v>
      </c>
      <c r="H88" s="70">
        <v>0</v>
      </c>
      <c r="I88" s="70">
        <v>0</v>
      </c>
      <c r="J88" s="117"/>
    </row>
    <row r="89" spans="1:11" x14ac:dyDescent="0.3">
      <c r="A89" s="105" t="s">
        <v>220</v>
      </c>
      <c r="B89" s="117">
        <v>1210</v>
      </c>
      <c r="C89" s="70">
        <v>0</v>
      </c>
      <c r="D89" s="70">
        <v>0</v>
      </c>
      <c r="E89" s="70">
        <v>0</v>
      </c>
      <c r="F89" s="70">
        <v>0</v>
      </c>
      <c r="G89" s="70">
        <v>0</v>
      </c>
      <c r="H89" s="70">
        <v>0</v>
      </c>
      <c r="I89" s="70">
        <v>0</v>
      </c>
      <c r="J89" s="117"/>
    </row>
    <row r="90" spans="1:11" x14ac:dyDescent="0.3">
      <c r="A90" s="121" t="s">
        <v>53</v>
      </c>
      <c r="B90" s="117">
        <v>1220</v>
      </c>
      <c r="C90" s="70">
        <v>0</v>
      </c>
      <c r="D90" s="70">
        <v>0</v>
      </c>
      <c r="E90" s="70">
        <v>0</v>
      </c>
      <c r="F90" s="70">
        <v>0</v>
      </c>
      <c r="G90" s="70">
        <v>0</v>
      </c>
      <c r="H90" s="70">
        <v>0</v>
      </c>
      <c r="I90" s="70">
        <v>0</v>
      </c>
      <c r="J90" s="117"/>
    </row>
    <row r="91" spans="1:11" ht="25.5" customHeight="1" x14ac:dyDescent="0.3">
      <c r="A91" s="121" t="s">
        <v>64</v>
      </c>
      <c r="B91" s="117">
        <v>1230</v>
      </c>
      <c r="C91" s="161">
        <v>22.04</v>
      </c>
      <c r="D91" s="70">
        <v>30</v>
      </c>
      <c r="E91" s="70">
        <v>73.3</v>
      </c>
      <c r="F91" s="70">
        <v>8.3000000000000007</v>
      </c>
      <c r="G91" s="70">
        <v>55</v>
      </c>
      <c r="H91" s="70">
        <v>10</v>
      </c>
      <c r="I91" s="70">
        <v>0</v>
      </c>
      <c r="J91" s="123"/>
    </row>
    <row r="92" spans="1:11" x14ac:dyDescent="0.3">
      <c r="A92" s="121" t="s">
        <v>54</v>
      </c>
      <c r="B92" s="117">
        <v>1240</v>
      </c>
      <c r="C92" s="70">
        <v>1616.6</v>
      </c>
      <c r="D92" s="70">
        <v>1581.7</v>
      </c>
      <c r="E92" s="70">
        <v>1581.7</v>
      </c>
      <c r="F92" s="70">
        <v>395.42500000000001</v>
      </c>
      <c r="G92" s="70">
        <v>395.42500000000001</v>
      </c>
      <c r="H92" s="70">
        <f>395.425-36</f>
        <v>359.42500000000001</v>
      </c>
      <c r="I92" s="70">
        <v>395.42500000000001</v>
      </c>
      <c r="J92" s="117"/>
      <c r="K92" s="124"/>
    </row>
    <row r="93" spans="1:11" x14ac:dyDescent="0.3">
      <c r="A93" s="121" t="s">
        <v>55</v>
      </c>
      <c r="B93" s="117">
        <v>1250</v>
      </c>
      <c r="C93" s="70">
        <v>1234.624</v>
      </c>
      <c r="D93" s="70">
        <v>0</v>
      </c>
      <c r="E93" s="70">
        <v>0</v>
      </c>
      <c r="F93" s="70">
        <v>0</v>
      </c>
      <c r="G93" s="70">
        <v>0</v>
      </c>
      <c r="H93" s="70">
        <v>0</v>
      </c>
      <c r="I93" s="70">
        <v>0</v>
      </c>
      <c r="J93" s="117"/>
    </row>
    <row r="94" spans="1:11" x14ac:dyDescent="0.3">
      <c r="A94" s="121" t="s">
        <v>208</v>
      </c>
      <c r="B94" s="119" t="s">
        <v>231</v>
      </c>
      <c r="C94" s="71"/>
      <c r="D94" s="70"/>
      <c r="E94" s="70"/>
      <c r="F94" s="70"/>
      <c r="G94" s="70"/>
      <c r="H94" s="70"/>
      <c r="I94" s="70"/>
      <c r="J94" s="117"/>
    </row>
    <row r="95" spans="1:11" ht="27" x14ac:dyDescent="0.3">
      <c r="A95" s="125" t="s">
        <v>210</v>
      </c>
      <c r="B95" s="126">
        <v>1300</v>
      </c>
      <c r="C95" s="73">
        <f>C96+C105+C106+C107+C108+C109+C110+C111+C113+C114+C116+C117+C118+C119</f>
        <v>5688.41</v>
      </c>
      <c r="D95" s="73">
        <f t="shared" ref="D95:I95" si="9">D96+D105+D106+D107+D108+D109+D110+D111+D113+D114+D116+D117+D118+D119</f>
        <v>6350</v>
      </c>
      <c r="E95" s="73">
        <f t="shared" si="9"/>
        <v>6921.82</v>
      </c>
      <c r="F95" s="73">
        <f t="shared" si="9"/>
        <v>1767.5</v>
      </c>
      <c r="G95" s="73">
        <f t="shared" si="9"/>
        <v>1733.36</v>
      </c>
      <c r="H95" s="73">
        <f t="shared" si="9"/>
        <v>1707</v>
      </c>
      <c r="I95" s="73">
        <f t="shared" si="9"/>
        <v>1750.02</v>
      </c>
      <c r="J95" s="117" t="s">
        <v>288</v>
      </c>
    </row>
    <row r="96" spans="1:11" x14ac:dyDescent="0.3">
      <c r="A96" s="115" t="s">
        <v>135</v>
      </c>
      <c r="B96" s="117">
        <v>1310</v>
      </c>
      <c r="C96" s="70">
        <f>C97+C98+C99+C100+C101+C102+C103+C104</f>
        <v>0</v>
      </c>
      <c r="D96" s="70">
        <f t="shared" ref="D96:I96" si="10">D97+D98+D99+D100+D101+D102+D103+D104</f>
        <v>0</v>
      </c>
      <c r="E96" s="70">
        <f t="shared" si="10"/>
        <v>0</v>
      </c>
      <c r="F96" s="70">
        <f t="shared" si="10"/>
        <v>0</v>
      </c>
      <c r="G96" s="70">
        <f t="shared" si="10"/>
        <v>0</v>
      </c>
      <c r="H96" s="70">
        <f t="shared" si="10"/>
        <v>0</v>
      </c>
      <c r="I96" s="70">
        <f t="shared" si="10"/>
        <v>0</v>
      </c>
      <c r="J96" s="117" t="s">
        <v>289</v>
      </c>
    </row>
    <row r="97" spans="1:10" ht="27" x14ac:dyDescent="0.3">
      <c r="A97" s="120" t="s">
        <v>56</v>
      </c>
      <c r="B97" s="119">
        <v>1311</v>
      </c>
      <c r="C97" s="71">
        <v>0</v>
      </c>
      <c r="D97" s="71">
        <v>0</v>
      </c>
      <c r="E97" s="71">
        <v>0</v>
      </c>
      <c r="F97" s="71">
        <v>0</v>
      </c>
      <c r="G97" s="71">
        <v>0</v>
      </c>
      <c r="H97" s="71">
        <v>0</v>
      </c>
      <c r="I97" s="71">
        <v>0</v>
      </c>
      <c r="J97" s="117"/>
    </row>
    <row r="98" spans="1:10" x14ac:dyDescent="0.3">
      <c r="A98" s="120" t="s">
        <v>45</v>
      </c>
      <c r="B98" s="119" t="s">
        <v>213</v>
      </c>
      <c r="C98" s="71">
        <v>0</v>
      </c>
      <c r="D98" s="71">
        <v>0</v>
      </c>
      <c r="E98" s="71">
        <v>0</v>
      </c>
      <c r="F98" s="71">
        <v>0</v>
      </c>
      <c r="G98" s="71">
        <v>0</v>
      </c>
      <c r="H98" s="71">
        <v>0</v>
      </c>
      <c r="I98" s="71">
        <v>0</v>
      </c>
      <c r="J98" s="117"/>
    </row>
    <row r="99" spans="1:10" x14ac:dyDescent="0.3">
      <c r="A99" s="120" t="s">
        <v>46</v>
      </c>
      <c r="B99" s="119" t="s">
        <v>214</v>
      </c>
      <c r="C99" s="71">
        <v>0</v>
      </c>
      <c r="D99" s="71">
        <v>0</v>
      </c>
      <c r="E99" s="71">
        <v>0</v>
      </c>
      <c r="F99" s="71">
        <v>0</v>
      </c>
      <c r="G99" s="71">
        <v>0</v>
      </c>
      <c r="H99" s="71">
        <v>0</v>
      </c>
      <c r="I99" s="71">
        <v>0</v>
      </c>
      <c r="J99" s="117"/>
    </row>
    <row r="100" spans="1:10" ht="27" x14ac:dyDescent="0.3">
      <c r="A100" s="120" t="s">
        <v>57</v>
      </c>
      <c r="B100" s="119">
        <v>1312</v>
      </c>
      <c r="C100" s="71">
        <v>0</v>
      </c>
      <c r="D100" s="71">
        <v>0</v>
      </c>
      <c r="E100" s="71">
        <v>0</v>
      </c>
      <c r="F100" s="71">
        <v>0</v>
      </c>
      <c r="G100" s="71">
        <v>0</v>
      </c>
      <c r="H100" s="71">
        <v>0</v>
      </c>
      <c r="I100" s="71">
        <v>0</v>
      </c>
      <c r="J100" s="117"/>
    </row>
    <row r="101" spans="1:10" x14ac:dyDescent="0.3">
      <c r="A101" s="120" t="s">
        <v>58</v>
      </c>
      <c r="B101" s="119">
        <v>1313</v>
      </c>
      <c r="C101" s="71">
        <v>0</v>
      </c>
      <c r="D101" s="71">
        <v>0</v>
      </c>
      <c r="E101" s="71">
        <v>0</v>
      </c>
      <c r="F101" s="71">
        <v>0</v>
      </c>
      <c r="G101" s="71">
        <v>0</v>
      </c>
      <c r="H101" s="71">
        <v>0</v>
      </c>
      <c r="I101" s="71">
        <v>0</v>
      </c>
      <c r="J101" s="117"/>
    </row>
    <row r="102" spans="1:10" x14ac:dyDescent="0.3">
      <c r="A102" s="120" t="s">
        <v>59</v>
      </c>
      <c r="B102" s="119">
        <v>1314</v>
      </c>
      <c r="C102" s="71">
        <v>0</v>
      </c>
      <c r="D102" s="71">
        <v>0</v>
      </c>
      <c r="E102" s="71">
        <v>0</v>
      </c>
      <c r="F102" s="71">
        <v>0</v>
      </c>
      <c r="G102" s="71">
        <v>0</v>
      </c>
      <c r="H102" s="71">
        <v>0</v>
      </c>
      <c r="I102" s="71">
        <v>0</v>
      </c>
      <c r="J102" s="117"/>
    </row>
    <row r="103" spans="1:10" x14ac:dyDescent="0.3">
      <c r="A103" s="120" t="s">
        <v>61</v>
      </c>
      <c r="B103" s="119">
        <v>1315</v>
      </c>
      <c r="C103" s="71">
        <v>0</v>
      </c>
      <c r="D103" s="71">
        <v>0</v>
      </c>
      <c r="E103" s="71">
        <v>0</v>
      </c>
      <c r="F103" s="71">
        <v>0</v>
      </c>
      <c r="G103" s="71">
        <v>0</v>
      </c>
      <c r="H103" s="71">
        <v>0</v>
      </c>
      <c r="I103" s="71">
        <v>0</v>
      </c>
      <c r="J103" s="117"/>
    </row>
    <row r="104" spans="1:10" x14ac:dyDescent="0.3">
      <c r="A104" s="120" t="s">
        <v>60</v>
      </c>
      <c r="B104" s="119">
        <v>1316</v>
      </c>
      <c r="C104" s="71">
        <v>0</v>
      </c>
      <c r="D104" s="71">
        <v>0</v>
      </c>
      <c r="E104" s="71">
        <v>0</v>
      </c>
      <c r="F104" s="71">
        <v>0</v>
      </c>
      <c r="G104" s="71">
        <v>0</v>
      </c>
      <c r="H104" s="71">
        <v>0</v>
      </c>
      <c r="I104" s="71">
        <v>0</v>
      </c>
      <c r="J104" s="117"/>
    </row>
    <row r="105" spans="1:10" x14ac:dyDescent="0.3">
      <c r="A105" s="121" t="s">
        <v>133</v>
      </c>
      <c r="B105" s="117">
        <v>1320</v>
      </c>
      <c r="C105" s="70">
        <v>0</v>
      </c>
      <c r="D105" s="70">
        <v>0</v>
      </c>
      <c r="E105" s="70">
        <v>0</v>
      </c>
      <c r="F105" s="70">
        <v>0</v>
      </c>
      <c r="G105" s="70">
        <v>0</v>
      </c>
      <c r="H105" s="70">
        <v>0</v>
      </c>
      <c r="I105" s="70">
        <v>0</v>
      </c>
      <c r="J105" s="117"/>
    </row>
    <row r="106" spans="1:10" x14ac:dyDescent="0.3">
      <c r="A106" s="121" t="s">
        <v>134</v>
      </c>
      <c r="B106" s="117">
        <v>1330</v>
      </c>
      <c r="C106" s="70">
        <v>0</v>
      </c>
      <c r="D106" s="70">
        <v>0</v>
      </c>
      <c r="E106" s="70">
        <v>0</v>
      </c>
      <c r="F106" s="70">
        <v>0</v>
      </c>
      <c r="G106" s="70">
        <v>0</v>
      </c>
      <c r="H106" s="70">
        <v>0</v>
      </c>
      <c r="I106" s="70">
        <v>0</v>
      </c>
      <c r="J106" s="117"/>
    </row>
    <row r="107" spans="1:10" x14ac:dyDescent="0.3">
      <c r="A107" s="121" t="s">
        <v>101</v>
      </c>
      <c r="B107" s="117">
        <v>1340</v>
      </c>
      <c r="C107" s="70">
        <v>0</v>
      </c>
      <c r="D107" s="70">
        <v>0</v>
      </c>
      <c r="E107" s="70">
        <v>0</v>
      </c>
      <c r="F107" s="70">
        <v>0</v>
      </c>
      <c r="G107" s="70">
        <v>0</v>
      </c>
      <c r="H107" s="70">
        <v>0</v>
      </c>
      <c r="I107" s="70">
        <v>0</v>
      </c>
      <c r="J107" s="117"/>
    </row>
    <row r="108" spans="1:10" x14ac:dyDescent="0.3">
      <c r="A108" s="121" t="s">
        <v>63</v>
      </c>
      <c r="B108" s="117">
        <v>1350</v>
      </c>
      <c r="C108" s="70">
        <v>0</v>
      </c>
      <c r="D108" s="70">
        <v>0</v>
      </c>
      <c r="E108" s="70">
        <v>0</v>
      </c>
      <c r="F108" s="70">
        <v>0</v>
      </c>
      <c r="G108" s="70">
        <v>0</v>
      </c>
      <c r="H108" s="70">
        <v>0</v>
      </c>
      <c r="I108" s="70">
        <v>0</v>
      </c>
      <c r="J108" s="117"/>
    </row>
    <row r="109" spans="1:10" ht="27" x14ac:dyDescent="0.3">
      <c r="A109" s="121" t="s">
        <v>207</v>
      </c>
      <c r="B109" s="117">
        <v>1360</v>
      </c>
      <c r="C109" s="70">
        <v>0</v>
      </c>
      <c r="D109" s="70">
        <v>0</v>
      </c>
      <c r="E109" s="70">
        <v>0</v>
      </c>
      <c r="F109" s="70">
        <v>0</v>
      </c>
      <c r="G109" s="70">
        <v>0</v>
      </c>
      <c r="H109" s="70">
        <v>0</v>
      </c>
      <c r="I109" s="70">
        <v>0</v>
      </c>
      <c r="J109" s="117"/>
    </row>
    <row r="110" spans="1:10" x14ac:dyDescent="0.3">
      <c r="A110" s="121" t="s">
        <v>47</v>
      </c>
      <c r="B110" s="117">
        <v>1370</v>
      </c>
      <c r="C110" s="70">
        <v>0</v>
      </c>
      <c r="D110" s="70">
        <v>0</v>
      </c>
      <c r="E110" s="70">
        <v>0</v>
      </c>
      <c r="F110" s="70">
        <v>0</v>
      </c>
      <c r="G110" s="70">
        <v>0</v>
      </c>
      <c r="H110" s="70">
        <v>0</v>
      </c>
      <c r="I110" s="70">
        <v>0</v>
      </c>
      <c r="J110" s="117"/>
    </row>
    <row r="111" spans="1:10" x14ac:dyDescent="0.3">
      <c r="A111" s="121" t="s">
        <v>209</v>
      </c>
      <c r="B111" s="117">
        <v>1380</v>
      </c>
      <c r="C111" s="70">
        <v>0</v>
      </c>
      <c r="D111" s="70">
        <v>0</v>
      </c>
      <c r="E111" s="70">
        <v>0</v>
      </c>
      <c r="F111" s="70">
        <v>0</v>
      </c>
      <c r="G111" s="70">
        <v>0</v>
      </c>
      <c r="H111" s="70">
        <v>0</v>
      </c>
      <c r="I111" s="70">
        <v>0</v>
      </c>
      <c r="J111" s="117"/>
    </row>
    <row r="112" spans="1:10" ht="27" x14ac:dyDescent="0.3">
      <c r="A112" s="121" t="s">
        <v>64</v>
      </c>
      <c r="B112" s="117">
        <v>1390</v>
      </c>
      <c r="C112" s="70">
        <v>0</v>
      </c>
      <c r="D112" s="70">
        <v>0</v>
      </c>
      <c r="E112" s="70">
        <v>0</v>
      </c>
      <c r="F112" s="70">
        <v>0</v>
      </c>
      <c r="G112" s="70">
        <v>0</v>
      </c>
      <c r="H112" s="70">
        <v>0</v>
      </c>
      <c r="I112" s="70">
        <v>0</v>
      </c>
      <c r="J112" s="117"/>
    </row>
    <row r="113" spans="1:10" ht="27" x14ac:dyDescent="0.3">
      <c r="A113" s="127" t="s">
        <v>102</v>
      </c>
      <c r="B113" s="117">
        <v>1400</v>
      </c>
      <c r="C113" s="70">
        <v>0</v>
      </c>
      <c r="D113" s="70">
        <v>0</v>
      </c>
      <c r="E113" s="70">
        <v>0</v>
      </c>
      <c r="F113" s="70">
        <v>0</v>
      </c>
      <c r="G113" s="70">
        <v>0</v>
      </c>
      <c r="H113" s="70">
        <v>0</v>
      </c>
      <c r="I113" s="70">
        <v>0</v>
      </c>
      <c r="J113" s="117"/>
    </row>
    <row r="114" spans="1:10" x14ac:dyDescent="0.3">
      <c r="A114" s="121" t="s">
        <v>65</v>
      </c>
      <c r="B114" s="117">
        <v>1410</v>
      </c>
      <c r="C114" s="70">
        <f>C115</f>
        <v>0</v>
      </c>
      <c r="D114" s="70">
        <f t="shared" ref="D114:I114" si="11">D115</f>
        <v>0</v>
      </c>
      <c r="E114" s="70">
        <f t="shared" si="11"/>
        <v>0</v>
      </c>
      <c r="F114" s="70">
        <f t="shared" si="11"/>
        <v>0</v>
      </c>
      <c r="G114" s="70">
        <f t="shared" si="11"/>
        <v>0</v>
      </c>
      <c r="H114" s="70">
        <f t="shared" si="11"/>
        <v>0</v>
      </c>
      <c r="I114" s="70">
        <f t="shared" si="11"/>
        <v>0</v>
      </c>
      <c r="J114" s="117"/>
    </row>
    <row r="115" spans="1:10" x14ac:dyDescent="0.3">
      <c r="A115" s="121" t="s">
        <v>208</v>
      </c>
      <c r="B115" s="119" t="s">
        <v>215</v>
      </c>
      <c r="C115" s="71"/>
      <c r="D115" s="70"/>
      <c r="E115" s="70"/>
      <c r="F115" s="70"/>
      <c r="G115" s="70"/>
      <c r="H115" s="70"/>
      <c r="I115" s="70"/>
      <c r="J115" s="117"/>
    </row>
    <row r="116" spans="1:10" x14ac:dyDescent="0.3">
      <c r="A116" s="121" t="s">
        <v>51</v>
      </c>
      <c r="B116" s="117">
        <v>1420</v>
      </c>
      <c r="C116" s="70">
        <v>4768.41</v>
      </c>
      <c r="D116" s="70">
        <v>5200</v>
      </c>
      <c r="E116" s="70">
        <v>5685.27</v>
      </c>
      <c r="F116" s="70">
        <v>1450</v>
      </c>
      <c r="G116" s="70">
        <v>1421.27</v>
      </c>
      <c r="H116" s="70">
        <v>1400</v>
      </c>
      <c r="I116" s="70">
        <v>1414</v>
      </c>
      <c r="J116" s="117"/>
    </row>
    <row r="117" spans="1:10" x14ac:dyDescent="0.3">
      <c r="A117" s="121" t="s">
        <v>52</v>
      </c>
      <c r="B117" s="117">
        <v>1430</v>
      </c>
      <c r="C117" s="70">
        <v>920</v>
      </c>
      <c r="D117" s="70">
        <v>1150</v>
      </c>
      <c r="E117" s="70">
        <v>1235.06</v>
      </c>
      <c r="F117" s="70">
        <v>317.5</v>
      </c>
      <c r="G117" s="70">
        <v>312.08999999999997</v>
      </c>
      <c r="H117" s="70">
        <v>307</v>
      </c>
      <c r="I117" s="70">
        <f>320.97-22.5</f>
        <v>298.47000000000003</v>
      </c>
      <c r="J117" s="117"/>
    </row>
    <row r="118" spans="1:10" x14ac:dyDescent="0.3">
      <c r="A118" s="121" t="s">
        <v>54</v>
      </c>
      <c r="B118" s="117">
        <v>1440</v>
      </c>
      <c r="C118" s="70">
        <v>0</v>
      </c>
      <c r="D118" s="70">
        <v>0</v>
      </c>
      <c r="E118" s="70">
        <v>0</v>
      </c>
      <c r="F118" s="70">
        <v>0</v>
      </c>
      <c r="G118" s="70">
        <v>0</v>
      </c>
      <c r="H118" s="70">
        <v>0</v>
      </c>
      <c r="I118" s="70">
        <v>0</v>
      </c>
      <c r="J118" s="117"/>
    </row>
    <row r="119" spans="1:10" ht="39.6" x14ac:dyDescent="0.3">
      <c r="A119" s="121" t="s">
        <v>62</v>
      </c>
      <c r="B119" s="126">
        <v>1450</v>
      </c>
      <c r="C119" s="73">
        <f>C120</f>
        <v>0</v>
      </c>
      <c r="D119" s="73">
        <f t="shared" ref="D119:H119" si="12">D120</f>
        <v>0</v>
      </c>
      <c r="E119" s="70">
        <v>1.49</v>
      </c>
      <c r="F119" s="73">
        <f t="shared" si="12"/>
        <v>0</v>
      </c>
      <c r="G119" s="73">
        <f t="shared" si="12"/>
        <v>0</v>
      </c>
      <c r="H119" s="73">
        <f t="shared" si="12"/>
        <v>0</v>
      </c>
      <c r="I119" s="70">
        <v>37.549999999999997</v>
      </c>
      <c r="J119" s="128" t="s">
        <v>290</v>
      </c>
    </row>
    <row r="120" spans="1:10" ht="33" customHeight="1" x14ac:dyDescent="0.3">
      <c r="A120" s="121" t="s">
        <v>378</v>
      </c>
      <c r="B120" s="119">
        <v>1451</v>
      </c>
      <c r="C120" s="71">
        <v>0</v>
      </c>
      <c r="D120" s="71">
        <v>0</v>
      </c>
      <c r="E120" s="71">
        <v>0</v>
      </c>
      <c r="F120" s="71">
        <v>0</v>
      </c>
      <c r="G120" s="71">
        <v>0</v>
      </c>
      <c r="H120" s="71">
        <v>0</v>
      </c>
      <c r="I120" s="71">
        <v>0</v>
      </c>
      <c r="J120" s="117"/>
    </row>
    <row r="121" spans="1:10" x14ac:dyDescent="0.3">
      <c r="A121" s="125" t="s">
        <v>94</v>
      </c>
      <c r="B121" s="126">
        <v>1500</v>
      </c>
      <c r="C121" s="73">
        <f>C122+C123+C124+C125+C126</f>
        <v>0</v>
      </c>
      <c r="D121" s="73">
        <f t="shared" ref="D121:I121" si="13">D122+D123+D124+D125+D126</f>
        <v>0</v>
      </c>
      <c r="E121" s="73">
        <f t="shared" si="13"/>
        <v>0</v>
      </c>
      <c r="F121" s="73">
        <f t="shared" si="13"/>
        <v>0</v>
      </c>
      <c r="G121" s="73">
        <f t="shared" si="13"/>
        <v>0</v>
      </c>
      <c r="H121" s="73">
        <f t="shared" si="13"/>
        <v>0</v>
      </c>
      <c r="I121" s="73">
        <f t="shared" si="13"/>
        <v>0</v>
      </c>
      <c r="J121" s="117" t="s">
        <v>311</v>
      </c>
    </row>
    <row r="122" spans="1:10" x14ac:dyDescent="0.3">
      <c r="A122" s="121" t="s">
        <v>68</v>
      </c>
      <c r="B122" s="117">
        <v>1510</v>
      </c>
      <c r="C122" s="70">
        <v>0</v>
      </c>
      <c r="D122" s="70">
        <v>0</v>
      </c>
      <c r="E122" s="70">
        <v>0</v>
      </c>
      <c r="F122" s="70">
        <v>0</v>
      </c>
      <c r="G122" s="70">
        <v>0</v>
      </c>
      <c r="H122" s="70">
        <v>0</v>
      </c>
      <c r="I122" s="70">
        <v>0</v>
      </c>
      <c r="J122" s="117"/>
    </row>
    <row r="123" spans="1:10" x14ac:dyDescent="0.3">
      <c r="A123" s="121" t="s">
        <v>51</v>
      </c>
      <c r="B123" s="117">
        <v>1520</v>
      </c>
      <c r="C123" s="70">
        <v>0</v>
      </c>
      <c r="D123" s="70">
        <v>0</v>
      </c>
      <c r="E123" s="70">
        <v>0</v>
      </c>
      <c r="F123" s="70">
        <v>0</v>
      </c>
      <c r="G123" s="70">
        <v>0</v>
      </c>
      <c r="H123" s="70">
        <v>0</v>
      </c>
      <c r="I123" s="70">
        <v>0</v>
      </c>
      <c r="J123" s="117"/>
    </row>
    <row r="124" spans="1:10" x14ac:dyDescent="0.3">
      <c r="A124" s="121" t="s">
        <v>52</v>
      </c>
      <c r="B124" s="117">
        <v>1530</v>
      </c>
      <c r="C124" s="70">
        <v>0</v>
      </c>
      <c r="D124" s="70">
        <v>0</v>
      </c>
      <c r="E124" s="70">
        <v>0</v>
      </c>
      <c r="F124" s="70">
        <v>0</v>
      </c>
      <c r="G124" s="70">
        <v>0</v>
      </c>
      <c r="H124" s="70">
        <v>0</v>
      </c>
      <c r="I124" s="70">
        <v>0</v>
      </c>
      <c r="J124" s="117"/>
    </row>
    <row r="125" spans="1:10" x14ac:dyDescent="0.3">
      <c r="A125" s="121" t="s">
        <v>54</v>
      </c>
      <c r="B125" s="117">
        <v>1540</v>
      </c>
      <c r="C125" s="70">
        <v>0</v>
      </c>
      <c r="D125" s="70">
        <v>0</v>
      </c>
      <c r="E125" s="70">
        <v>0</v>
      </c>
      <c r="F125" s="70">
        <v>0</v>
      </c>
      <c r="G125" s="70">
        <v>0</v>
      </c>
      <c r="H125" s="70">
        <v>0</v>
      </c>
      <c r="I125" s="70">
        <v>0</v>
      </c>
      <c r="J125" s="117"/>
    </row>
    <row r="126" spans="1:10" ht="27" x14ac:dyDescent="0.3">
      <c r="A126" s="121" t="s">
        <v>131</v>
      </c>
      <c r="B126" s="117">
        <v>1550</v>
      </c>
      <c r="C126" s="70">
        <v>0</v>
      </c>
      <c r="D126" s="70">
        <v>0</v>
      </c>
      <c r="E126" s="70">
        <v>0</v>
      </c>
      <c r="F126" s="70">
        <v>0</v>
      </c>
      <c r="G126" s="70">
        <v>0</v>
      </c>
      <c r="H126" s="70">
        <v>0</v>
      </c>
      <c r="I126" s="70">
        <v>0</v>
      </c>
      <c r="J126" s="117" t="s">
        <v>291</v>
      </c>
    </row>
    <row r="127" spans="1:10" x14ac:dyDescent="0.3">
      <c r="A127" s="121" t="s">
        <v>208</v>
      </c>
      <c r="B127" s="129">
        <v>1551</v>
      </c>
      <c r="C127" s="130"/>
      <c r="D127" s="70"/>
      <c r="E127" s="70"/>
      <c r="F127" s="70"/>
      <c r="G127" s="70"/>
      <c r="H127" s="70"/>
      <c r="I127" s="70"/>
      <c r="J127" s="121"/>
    </row>
    <row r="128" spans="1:10" ht="26.4" x14ac:dyDescent="0.3">
      <c r="A128" s="104" t="s">
        <v>211</v>
      </c>
      <c r="B128" s="131">
        <v>1600</v>
      </c>
      <c r="C128" s="74">
        <v>0</v>
      </c>
      <c r="D128" s="74">
        <v>0</v>
      </c>
      <c r="E128" s="74">
        <v>0</v>
      </c>
      <c r="F128" s="74">
        <v>0</v>
      </c>
      <c r="G128" s="74">
        <v>0</v>
      </c>
      <c r="H128" s="74">
        <v>0</v>
      </c>
      <c r="I128" s="74">
        <v>0</v>
      </c>
      <c r="J128" s="121"/>
    </row>
    <row r="129" spans="1:12" ht="26.4" x14ac:dyDescent="0.3">
      <c r="A129" s="104" t="s">
        <v>212</v>
      </c>
      <c r="B129" s="131">
        <v>1700</v>
      </c>
      <c r="C129" s="74">
        <v>0</v>
      </c>
      <c r="D129" s="74">
        <v>0</v>
      </c>
      <c r="E129" s="74">
        <v>0</v>
      </c>
      <c r="F129" s="74">
        <v>0</v>
      </c>
      <c r="G129" s="74">
        <v>0</v>
      </c>
      <c r="H129" s="74">
        <v>0</v>
      </c>
      <c r="I129" s="74">
        <v>0</v>
      </c>
      <c r="J129" s="121"/>
    </row>
    <row r="130" spans="1:12" x14ac:dyDescent="0.3">
      <c r="A130" s="231" t="s">
        <v>66</v>
      </c>
      <c r="B130" s="232"/>
      <c r="C130" s="232"/>
      <c r="D130" s="232"/>
      <c r="E130" s="232"/>
      <c r="F130" s="232"/>
      <c r="G130" s="232"/>
      <c r="H130" s="232"/>
      <c r="I130" s="232"/>
      <c r="J130" s="233"/>
    </row>
    <row r="131" spans="1:12" x14ac:dyDescent="0.3">
      <c r="A131" s="121" t="s">
        <v>67</v>
      </c>
      <c r="B131" s="126">
        <v>2000</v>
      </c>
      <c r="C131" s="73">
        <f>C84+C116+C123</f>
        <v>12283.965</v>
      </c>
      <c r="D131" s="73">
        <f t="shared" ref="D131:I131" si="14">D84+D116+D123</f>
        <v>15500</v>
      </c>
      <c r="E131" s="162">
        <f t="shared" si="14"/>
        <v>15629.140000000001</v>
      </c>
      <c r="F131" s="156">
        <f t="shared" si="14"/>
        <v>3770</v>
      </c>
      <c r="G131" s="156">
        <f t="shared" si="14"/>
        <v>3970.002</v>
      </c>
      <c r="H131" s="156">
        <f t="shared" si="14"/>
        <v>4070</v>
      </c>
      <c r="I131" s="156">
        <f t="shared" si="14"/>
        <v>3819.1379999999999</v>
      </c>
      <c r="J131" s="117" t="s">
        <v>312</v>
      </c>
    </row>
    <row r="132" spans="1:12" ht="18.75" customHeight="1" x14ac:dyDescent="0.3">
      <c r="A132" s="112" t="s">
        <v>96</v>
      </c>
      <c r="B132" s="119">
        <v>2001</v>
      </c>
      <c r="C132" s="71">
        <v>1444.7070000000001</v>
      </c>
      <c r="D132" s="71">
        <v>1500</v>
      </c>
      <c r="E132" s="71">
        <v>1629.1379999999999</v>
      </c>
      <c r="F132" s="71">
        <v>270</v>
      </c>
      <c r="G132" s="71">
        <v>470</v>
      </c>
      <c r="H132" s="71">
        <v>570</v>
      </c>
      <c r="I132" s="71">
        <v>319.13799999999998</v>
      </c>
      <c r="J132" s="117"/>
    </row>
    <row r="133" spans="1:12" x14ac:dyDescent="0.3">
      <c r="A133" s="121" t="s">
        <v>52</v>
      </c>
      <c r="B133" s="126">
        <v>2010</v>
      </c>
      <c r="C133" s="73">
        <f>C85+C117+C124</f>
        <v>2625.0619999999999</v>
      </c>
      <c r="D133" s="73">
        <f t="shared" ref="D133:I133" si="15">D85+D117+D124</f>
        <v>3450</v>
      </c>
      <c r="E133" s="162">
        <f t="shared" si="15"/>
        <v>3477.9679999999998</v>
      </c>
      <c r="F133" s="156">
        <f t="shared" si="15"/>
        <v>837</v>
      </c>
      <c r="G133" s="156">
        <f t="shared" si="15"/>
        <v>894.99800000000005</v>
      </c>
      <c r="H133" s="156">
        <f t="shared" si="15"/>
        <v>910</v>
      </c>
      <c r="I133" s="156">
        <f t="shared" si="15"/>
        <v>835.97</v>
      </c>
      <c r="J133" s="117" t="s">
        <v>313</v>
      </c>
    </row>
    <row r="134" spans="1:12" x14ac:dyDescent="0.3">
      <c r="A134" s="112" t="s">
        <v>96</v>
      </c>
      <c r="B134" s="132">
        <v>2011</v>
      </c>
      <c r="C134" s="75">
        <v>366.24400000000003</v>
      </c>
      <c r="D134" s="75">
        <v>350</v>
      </c>
      <c r="E134" s="75">
        <v>377.96699999999998</v>
      </c>
      <c r="F134" s="75">
        <v>62</v>
      </c>
      <c r="G134" s="75">
        <v>120</v>
      </c>
      <c r="H134" s="75">
        <v>135</v>
      </c>
      <c r="I134" s="75">
        <v>60.966999999999999</v>
      </c>
      <c r="J134" s="117"/>
      <c r="L134" s="133"/>
    </row>
    <row r="135" spans="1:12" ht="27" x14ac:dyDescent="0.3">
      <c r="A135" s="121" t="s">
        <v>68</v>
      </c>
      <c r="B135" s="134">
        <v>2020</v>
      </c>
      <c r="C135" s="76">
        <f>C62+C70+C97+C109+C110+C122</f>
        <v>3117.16</v>
      </c>
      <c r="D135" s="76">
        <f t="shared" ref="D135:I135" si="16">D62+D70+D97+D109+D110+D122</f>
        <v>3066</v>
      </c>
      <c r="E135" s="163">
        <f t="shared" si="16"/>
        <v>3093.1149999999998</v>
      </c>
      <c r="F135" s="157">
        <f t="shared" si="16"/>
        <v>904.01499999999999</v>
      </c>
      <c r="G135" s="157">
        <f t="shared" si="16"/>
        <v>751.89799999999991</v>
      </c>
      <c r="H135" s="157">
        <f t="shared" si="16"/>
        <v>654</v>
      </c>
      <c r="I135" s="157">
        <f t="shared" si="16"/>
        <v>783.2</v>
      </c>
      <c r="J135" s="117" t="s">
        <v>322</v>
      </c>
    </row>
    <row r="136" spans="1:12" x14ac:dyDescent="0.3">
      <c r="A136" s="112" t="s">
        <v>96</v>
      </c>
      <c r="B136" s="132">
        <v>2021</v>
      </c>
      <c r="C136" s="75">
        <v>1020.07</v>
      </c>
      <c r="D136" s="75">
        <v>716</v>
      </c>
      <c r="E136" s="75">
        <v>789.21500000000003</v>
      </c>
      <c r="F136" s="75">
        <v>279.01499999999999</v>
      </c>
      <c r="G136" s="75">
        <v>151.99</v>
      </c>
      <c r="H136" s="75">
        <v>43</v>
      </c>
      <c r="I136" s="75">
        <v>315.20999999999998</v>
      </c>
      <c r="J136" s="117"/>
    </row>
    <row r="137" spans="1:12" x14ac:dyDescent="0.3">
      <c r="A137" s="121" t="s">
        <v>209</v>
      </c>
      <c r="B137" s="134">
        <v>2030</v>
      </c>
      <c r="C137" s="76">
        <f>C71+C111</f>
        <v>1704.1090000000004</v>
      </c>
      <c r="D137" s="76">
        <f t="shared" ref="D137:I137" si="17">D71+D111</f>
        <v>1894</v>
      </c>
      <c r="E137" s="76">
        <f t="shared" si="17"/>
        <v>1867.681</v>
      </c>
      <c r="F137" s="157">
        <f t="shared" si="17"/>
        <v>706.68000000000006</v>
      </c>
      <c r="G137" s="157">
        <f t="shared" si="17"/>
        <v>541.40000000000009</v>
      </c>
      <c r="H137" s="157">
        <f t="shared" si="17"/>
        <v>374.5</v>
      </c>
      <c r="I137" s="157">
        <f t="shared" si="17"/>
        <v>245.101</v>
      </c>
      <c r="J137" s="117" t="s">
        <v>310</v>
      </c>
    </row>
    <row r="138" spans="1:12" x14ac:dyDescent="0.3">
      <c r="A138" s="112" t="s">
        <v>96</v>
      </c>
      <c r="B138" s="132">
        <v>2031</v>
      </c>
      <c r="C138" s="75">
        <v>1712.355</v>
      </c>
      <c r="D138" s="75">
        <v>1894</v>
      </c>
      <c r="E138" s="75">
        <v>1866.3710000000001</v>
      </c>
      <c r="F138" s="75">
        <v>705.43</v>
      </c>
      <c r="G138" s="75">
        <v>539.9</v>
      </c>
      <c r="H138" s="75">
        <v>374.45</v>
      </c>
      <c r="I138" s="75">
        <v>246.59100000000001</v>
      </c>
      <c r="J138" s="117"/>
    </row>
    <row r="139" spans="1:12" x14ac:dyDescent="0.3">
      <c r="A139" s="121" t="s">
        <v>54</v>
      </c>
      <c r="B139" s="116">
        <v>2040</v>
      </c>
      <c r="C139" s="76">
        <f>C92+C118+C125</f>
        <v>1616.6</v>
      </c>
      <c r="D139" s="76">
        <f t="shared" ref="D139:I139" si="18">D92+D118+D125</f>
        <v>1581.7</v>
      </c>
      <c r="E139" s="76">
        <f t="shared" si="18"/>
        <v>1581.7</v>
      </c>
      <c r="F139" s="157">
        <f t="shared" si="18"/>
        <v>395.42500000000001</v>
      </c>
      <c r="G139" s="157">
        <f t="shared" si="18"/>
        <v>395.42500000000001</v>
      </c>
      <c r="H139" s="157">
        <f t="shared" si="18"/>
        <v>359.42500000000001</v>
      </c>
      <c r="I139" s="157">
        <f t="shared" si="18"/>
        <v>395.42500000000001</v>
      </c>
      <c r="J139" s="117" t="s">
        <v>314</v>
      </c>
      <c r="K139" s="124"/>
    </row>
    <row r="140" spans="1:12" ht="27" x14ac:dyDescent="0.3">
      <c r="A140" s="121" t="s">
        <v>69</v>
      </c>
      <c r="B140" s="116">
        <v>2050</v>
      </c>
      <c r="C140" s="69">
        <f>C93+C114+C126+C128+C129</f>
        <v>1234.624</v>
      </c>
      <c r="D140" s="69">
        <f t="shared" ref="D140:I140" si="19">D93+D114+D126+D128+D129</f>
        <v>0</v>
      </c>
      <c r="E140" s="69">
        <f t="shared" si="19"/>
        <v>0</v>
      </c>
      <c r="F140" s="75">
        <f t="shared" si="19"/>
        <v>0</v>
      </c>
      <c r="G140" s="75">
        <f t="shared" si="19"/>
        <v>0</v>
      </c>
      <c r="H140" s="75">
        <f t="shared" si="19"/>
        <v>0</v>
      </c>
      <c r="I140" s="75">
        <f t="shared" si="19"/>
        <v>0</v>
      </c>
      <c r="J140" s="117" t="s">
        <v>315</v>
      </c>
    </row>
    <row r="141" spans="1:12" x14ac:dyDescent="0.3">
      <c r="A141" s="112" t="s">
        <v>96</v>
      </c>
      <c r="B141" s="132">
        <v>2051</v>
      </c>
      <c r="C141" s="75"/>
      <c r="D141" s="69"/>
      <c r="E141" s="69"/>
      <c r="F141" s="75"/>
      <c r="G141" s="75"/>
      <c r="H141" s="75"/>
      <c r="I141" s="75"/>
      <c r="J141" s="117"/>
    </row>
    <row r="142" spans="1:12" ht="30" customHeight="1" x14ac:dyDescent="0.3">
      <c r="A142" s="125" t="s">
        <v>317</v>
      </c>
      <c r="B142" s="134">
        <v>2060</v>
      </c>
      <c r="C142" s="76">
        <f>C131+C133+C135+C137+C139+C140</f>
        <v>22581.519999999997</v>
      </c>
      <c r="D142" s="76">
        <f t="shared" ref="D142:I142" si="20">D131+D133+D135+D137+D139+D140</f>
        <v>25491.7</v>
      </c>
      <c r="E142" s="76">
        <f>E131+E133+E135+E137+E139+E140</f>
        <v>25649.603999999999</v>
      </c>
      <c r="F142" s="76">
        <f t="shared" si="20"/>
        <v>6613.1200000000008</v>
      </c>
      <c r="G142" s="76">
        <f t="shared" si="20"/>
        <v>6553.7230000000009</v>
      </c>
      <c r="H142" s="76">
        <f t="shared" si="20"/>
        <v>6367.9250000000002</v>
      </c>
      <c r="I142" s="163">
        <f t="shared" si="20"/>
        <v>6078.8339999999998</v>
      </c>
      <c r="J142" s="70"/>
    </row>
    <row r="143" spans="1:12" x14ac:dyDescent="0.3">
      <c r="A143" s="234" t="s">
        <v>70</v>
      </c>
      <c r="B143" s="235"/>
      <c r="C143" s="235"/>
      <c r="D143" s="235"/>
      <c r="E143" s="235"/>
      <c r="F143" s="235"/>
      <c r="G143" s="235"/>
      <c r="H143" s="235"/>
      <c r="I143" s="235"/>
      <c r="J143" s="236"/>
    </row>
    <row r="144" spans="1:12" ht="26.4" x14ac:dyDescent="0.3">
      <c r="A144" s="104" t="s">
        <v>71</v>
      </c>
      <c r="B144" s="134">
        <v>3000</v>
      </c>
      <c r="C144" s="76">
        <f>C145+C146</f>
        <v>800</v>
      </c>
      <c r="D144" s="76">
        <f t="shared" ref="D144:I144" si="21">D145+D146</f>
        <v>0</v>
      </c>
      <c r="E144" s="76">
        <f t="shared" si="21"/>
        <v>100</v>
      </c>
      <c r="F144" s="76">
        <f t="shared" si="21"/>
        <v>0</v>
      </c>
      <c r="G144" s="76">
        <f t="shared" si="21"/>
        <v>0</v>
      </c>
      <c r="H144" s="76">
        <f t="shared" si="21"/>
        <v>0</v>
      </c>
      <c r="I144" s="76">
        <f t="shared" si="21"/>
        <v>100</v>
      </c>
      <c r="J144" s="117" t="s">
        <v>301</v>
      </c>
    </row>
    <row r="145" spans="1:13" ht="26.4" x14ac:dyDescent="0.3">
      <c r="A145" s="110" t="s">
        <v>72</v>
      </c>
      <c r="B145" s="132">
        <v>3001</v>
      </c>
      <c r="C145" s="75">
        <v>800</v>
      </c>
      <c r="D145" s="75">
        <v>0</v>
      </c>
      <c r="E145" s="75">
        <v>100</v>
      </c>
      <c r="F145" s="75">
        <v>0</v>
      </c>
      <c r="G145" s="75">
        <v>0</v>
      </c>
      <c r="H145" s="75">
        <v>0</v>
      </c>
      <c r="I145" s="75">
        <v>100</v>
      </c>
      <c r="J145" s="117"/>
      <c r="M145" s="135"/>
    </row>
    <row r="146" spans="1:13" ht="26.4" x14ac:dyDescent="0.3">
      <c r="A146" s="110" t="s">
        <v>300</v>
      </c>
      <c r="B146" s="132">
        <v>3002</v>
      </c>
      <c r="C146" s="75">
        <v>0</v>
      </c>
      <c r="D146" s="75">
        <v>0</v>
      </c>
      <c r="E146" s="75">
        <v>0</v>
      </c>
      <c r="F146" s="75">
        <v>0</v>
      </c>
      <c r="G146" s="75">
        <v>0</v>
      </c>
      <c r="H146" s="75">
        <v>0</v>
      </c>
      <c r="I146" s="75">
        <v>0</v>
      </c>
      <c r="J146" s="117"/>
    </row>
    <row r="147" spans="1:13" ht="27" x14ac:dyDescent="0.3">
      <c r="A147" s="104" t="s">
        <v>73</v>
      </c>
      <c r="B147" s="134">
        <v>3100</v>
      </c>
      <c r="C147" s="76">
        <f>C148+C150+C152+C154+C156+C158</f>
        <v>950</v>
      </c>
      <c r="D147" s="76">
        <f t="shared" ref="D147:I147" si="22">D148+D150+D152+D154+D156+D158</f>
        <v>0</v>
      </c>
      <c r="E147" s="76">
        <f t="shared" si="22"/>
        <v>100</v>
      </c>
      <c r="F147" s="76">
        <f t="shared" si="22"/>
        <v>0</v>
      </c>
      <c r="G147" s="76">
        <f t="shared" si="22"/>
        <v>0</v>
      </c>
      <c r="H147" s="76">
        <f t="shared" si="22"/>
        <v>0</v>
      </c>
      <c r="I147" s="76">
        <f t="shared" si="22"/>
        <v>100</v>
      </c>
      <c r="J147" s="117" t="s">
        <v>302</v>
      </c>
    </row>
    <row r="148" spans="1:13" ht="18" customHeight="1" x14ac:dyDescent="0.3">
      <c r="A148" s="105" t="s">
        <v>74</v>
      </c>
      <c r="B148" s="117">
        <v>3110</v>
      </c>
      <c r="C148" s="70">
        <v>0</v>
      </c>
      <c r="D148" s="70">
        <v>0</v>
      </c>
      <c r="E148" s="70">
        <v>0</v>
      </c>
      <c r="F148" s="70">
        <v>0</v>
      </c>
      <c r="G148" s="70">
        <v>0</v>
      </c>
      <c r="H148" s="70">
        <v>0</v>
      </c>
      <c r="I148" s="70">
        <v>0</v>
      </c>
      <c r="J148" s="117"/>
    </row>
    <row r="149" spans="1:13" ht="18" customHeight="1" x14ac:dyDescent="0.3">
      <c r="A149" s="112" t="s">
        <v>96</v>
      </c>
      <c r="B149" s="119">
        <v>3111</v>
      </c>
      <c r="C149" s="71">
        <v>0</v>
      </c>
      <c r="D149" s="71">
        <v>0</v>
      </c>
      <c r="E149" s="71">
        <v>0</v>
      </c>
      <c r="F149" s="71">
        <v>0</v>
      </c>
      <c r="G149" s="71">
        <v>0</v>
      </c>
      <c r="H149" s="71">
        <v>0</v>
      </c>
      <c r="I149" s="71">
        <v>0</v>
      </c>
      <c r="J149" s="117"/>
    </row>
    <row r="150" spans="1:13" ht="18" customHeight="1" x14ac:dyDescent="0.3">
      <c r="A150" s="105" t="s">
        <v>75</v>
      </c>
      <c r="B150" s="117">
        <v>3120</v>
      </c>
      <c r="C150" s="70">
        <v>950</v>
      </c>
      <c r="D150" s="70">
        <v>0</v>
      </c>
      <c r="E150" s="70">
        <v>100</v>
      </c>
      <c r="F150" s="70">
        <v>0</v>
      </c>
      <c r="G150" s="70">
        <v>0</v>
      </c>
      <c r="H150" s="70">
        <v>0</v>
      </c>
      <c r="I150" s="70">
        <v>100</v>
      </c>
      <c r="J150" s="117"/>
    </row>
    <row r="151" spans="1:13" ht="18" customHeight="1" x14ac:dyDescent="0.3">
      <c r="A151" s="112" t="s">
        <v>96</v>
      </c>
      <c r="B151" s="119">
        <v>3121</v>
      </c>
      <c r="C151" s="71">
        <v>800</v>
      </c>
      <c r="D151" s="71">
        <v>0</v>
      </c>
      <c r="E151" s="71">
        <v>100</v>
      </c>
      <c r="F151" s="71">
        <v>0</v>
      </c>
      <c r="G151" s="71">
        <v>0</v>
      </c>
      <c r="H151" s="71">
        <v>0</v>
      </c>
      <c r="I151" s="71">
        <v>100</v>
      </c>
      <c r="J151" s="117"/>
    </row>
    <row r="152" spans="1:13" ht="26.4" x14ac:dyDescent="0.3">
      <c r="A152" s="105" t="s">
        <v>76</v>
      </c>
      <c r="B152" s="117">
        <v>3130</v>
      </c>
      <c r="C152" s="70">
        <v>0</v>
      </c>
      <c r="D152" s="70">
        <v>0</v>
      </c>
      <c r="E152" s="70">
        <v>0</v>
      </c>
      <c r="F152" s="70">
        <v>0</v>
      </c>
      <c r="G152" s="70">
        <v>0</v>
      </c>
      <c r="H152" s="70">
        <v>0</v>
      </c>
      <c r="I152" s="70">
        <v>0</v>
      </c>
      <c r="J152" s="117"/>
    </row>
    <row r="153" spans="1:13" x14ac:dyDescent="0.3">
      <c r="A153" s="112" t="s">
        <v>96</v>
      </c>
      <c r="B153" s="119">
        <v>3131</v>
      </c>
      <c r="C153" s="71">
        <v>0</v>
      </c>
      <c r="D153" s="71">
        <v>0</v>
      </c>
      <c r="E153" s="71">
        <v>0</v>
      </c>
      <c r="F153" s="71">
        <v>0</v>
      </c>
      <c r="G153" s="71">
        <v>0</v>
      </c>
      <c r="H153" s="71">
        <v>0</v>
      </c>
      <c r="I153" s="71">
        <v>0</v>
      </c>
      <c r="J153" s="117"/>
    </row>
    <row r="154" spans="1:13" ht="26.4" x14ac:dyDescent="0.3">
      <c r="A154" s="105" t="s">
        <v>77</v>
      </c>
      <c r="B154" s="117">
        <v>3140</v>
      </c>
      <c r="C154" s="70">
        <v>0</v>
      </c>
      <c r="D154" s="70">
        <v>0</v>
      </c>
      <c r="E154" s="70">
        <v>0</v>
      </c>
      <c r="F154" s="70">
        <v>0</v>
      </c>
      <c r="G154" s="70">
        <v>0</v>
      </c>
      <c r="H154" s="70">
        <v>0</v>
      </c>
      <c r="I154" s="70">
        <v>0</v>
      </c>
      <c r="J154" s="117"/>
    </row>
    <row r="155" spans="1:13" x14ac:dyDescent="0.3">
      <c r="A155" s="112" t="s">
        <v>96</v>
      </c>
      <c r="B155" s="119">
        <v>3141</v>
      </c>
      <c r="C155" s="71">
        <v>0</v>
      </c>
      <c r="D155" s="71">
        <v>0</v>
      </c>
      <c r="E155" s="71">
        <v>0</v>
      </c>
      <c r="F155" s="71">
        <v>0</v>
      </c>
      <c r="G155" s="71">
        <v>0</v>
      </c>
      <c r="H155" s="71">
        <v>0</v>
      </c>
      <c r="I155" s="71">
        <v>0</v>
      </c>
      <c r="J155" s="117"/>
    </row>
    <row r="156" spans="1:13" ht="39.6" x14ac:dyDescent="0.3">
      <c r="A156" s="105" t="s">
        <v>78</v>
      </c>
      <c r="B156" s="117">
        <v>3150</v>
      </c>
      <c r="C156" s="70">
        <v>0</v>
      </c>
      <c r="D156" s="70">
        <v>0</v>
      </c>
      <c r="E156" s="70">
        <v>0</v>
      </c>
      <c r="F156" s="70">
        <v>0</v>
      </c>
      <c r="G156" s="70">
        <v>0</v>
      </c>
      <c r="H156" s="70">
        <v>0</v>
      </c>
      <c r="I156" s="70">
        <v>0</v>
      </c>
      <c r="J156" s="117"/>
    </row>
    <row r="157" spans="1:13" x14ac:dyDescent="0.3">
      <c r="A157" s="112" t="s">
        <v>96</v>
      </c>
      <c r="B157" s="119">
        <v>3151</v>
      </c>
      <c r="C157" s="71">
        <v>0</v>
      </c>
      <c r="D157" s="71">
        <v>0</v>
      </c>
      <c r="E157" s="71">
        <v>0</v>
      </c>
      <c r="F157" s="71">
        <v>0</v>
      </c>
      <c r="G157" s="71">
        <v>0</v>
      </c>
      <c r="H157" s="71">
        <v>0</v>
      </c>
      <c r="I157" s="71">
        <v>0</v>
      </c>
      <c r="J157" s="117"/>
    </row>
    <row r="158" spans="1:13" x14ac:dyDescent="0.3">
      <c r="A158" s="105" t="s">
        <v>79</v>
      </c>
      <c r="B158" s="117">
        <v>3160</v>
      </c>
      <c r="C158" s="70">
        <v>0</v>
      </c>
      <c r="D158" s="70">
        <v>0</v>
      </c>
      <c r="E158" s="70">
        <v>0</v>
      </c>
      <c r="F158" s="70">
        <v>0</v>
      </c>
      <c r="G158" s="70">
        <v>0</v>
      </c>
      <c r="H158" s="70">
        <v>0</v>
      </c>
      <c r="I158" s="70">
        <v>0</v>
      </c>
      <c r="J158" s="117"/>
    </row>
    <row r="159" spans="1:13" x14ac:dyDescent="0.3">
      <c r="A159" s="112" t="s">
        <v>96</v>
      </c>
      <c r="B159" s="119">
        <v>3161</v>
      </c>
      <c r="C159" s="71">
        <v>0</v>
      </c>
      <c r="D159" s="71">
        <v>0</v>
      </c>
      <c r="E159" s="71">
        <v>0</v>
      </c>
      <c r="F159" s="71">
        <v>0</v>
      </c>
      <c r="G159" s="71">
        <v>0</v>
      </c>
      <c r="H159" s="71">
        <v>0</v>
      </c>
      <c r="I159" s="71">
        <v>0</v>
      </c>
      <c r="J159" s="117"/>
    </row>
    <row r="160" spans="1:13" x14ac:dyDescent="0.3">
      <c r="A160" s="222" t="s">
        <v>80</v>
      </c>
      <c r="B160" s="223"/>
      <c r="C160" s="223"/>
      <c r="D160" s="223"/>
      <c r="E160" s="223"/>
      <c r="F160" s="223"/>
      <c r="G160" s="223"/>
      <c r="H160" s="223"/>
      <c r="I160" s="223"/>
      <c r="J160" s="224"/>
    </row>
    <row r="161" spans="1:10" ht="26.4" x14ac:dyDescent="0.3">
      <c r="A161" s="104" t="s">
        <v>81</v>
      </c>
      <c r="B161" s="126">
        <v>4000</v>
      </c>
      <c r="C161" s="73">
        <f>C162+C163+C164+C165</f>
        <v>0</v>
      </c>
      <c r="D161" s="73">
        <f t="shared" ref="D161:I161" si="23">D162+D163+D164+D165</f>
        <v>0</v>
      </c>
      <c r="E161" s="73">
        <f t="shared" si="23"/>
        <v>0</v>
      </c>
      <c r="F161" s="73">
        <f t="shared" si="23"/>
        <v>0</v>
      </c>
      <c r="G161" s="73">
        <f t="shared" si="23"/>
        <v>0</v>
      </c>
      <c r="H161" s="73">
        <f t="shared" si="23"/>
        <v>0</v>
      </c>
      <c r="I161" s="73">
        <f t="shared" si="23"/>
        <v>0</v>
      </c>
      <c r="J161" s="117" t="s">
        <v>303</v>
      </c>
    </row>
    <row r="162" spans="1:10" x14ac:dyDescent="0.3">
      <c r="A162" s="136" t="s">
        <v>82</v>
      </c>
      <c r="B162" s="119">
        <v>4001</v>
      </c>
      <c r="C162" s="71">
        <v>0</v>
      </c>
      <c r="D162" s="71">
        <v>0</v>
      </c>
      <c r="E162" s="71">
        <v>0</v>
      </c>
      <c r="F162" s="71">
        <v>0</v>
      </c>
      <c r="G162" s="71">
        <v>0</v>
      </c>
      <c r="H162" s="71">
        <v>0</v>
      </c>
      <c r="I162" s="71">
        <v>0</v>
      </c>
      <c r="J162" s="117"/>
    </row>
    <row r="163" spans="1:10" x14ac:dyDescent="0.3">
      <c r="A163" s="136" t="s">
        <v>83</v>
      </c>
      <c r="B163" s="119">
        <v>4002</v>
      </c>
      <c r="C163" s="71">
        <v>0</v>
      </c>
      <c r="D163" s="71">
        <v>0</v>
      </c>
      <c r="E163" s="71">
        <v>0</v>
      </c>
      <c r="F163" s="71">
        <v>0</v>
      </c>
      <c r="G163" s="71">
        <v>0</v>
      </c>
      <c r="H163" s="71">
        <v>0</v>
      </c>
      <c r="I163" s="71">
        <v>0</v>
      </c>
      <c r="J163" s="117"/>
    </row>
    <row r="164" spans="1:10" x14ac:dyDescent="0.3">
      <c r="A164" s="136" t="s">
        <v>84</v>
      </c>
      <c r="B164" s="119">
        <v>4003</v>
      </c>
      <c r="C164" s="71">
        <v>0</v>
      </c>
      <c r="D164" s="71">
        <v>0</v>
      </c>
      <c r="E164" s="71">
        <v>0</v>
      </c>
      <c r="F164" s="71">
        <v>0</v>
      </c>
      <c r="G164" s="71">
        <v>0</v>
      </c>
      <c r="H164" s="71">
        <v>0</v>
      </c>
      <c r="I164" s="71">
        <v>0</v>
      </c>
      <c r="J164" s="117"/>
    </row>
    <row r="165" spans="1:10" x14ac:dyDescent="0.3">
      <c r="A165" s="105" t="s">
        <v>85</v>
      </c>
      <c r="B165" s="117">
        <v>4010</v>
      </c>
      <c r="C165" s="70">
        <v>0</v>
      </c>
      <c r="D165" s="70">
        <v>0</v>
      </c>
      <c r="E165" s="70">
        <v>0</v>
      </c>
      <c r="F165" s="70">
        <v>0</v>
      </c>
      <c r="G165" s="70">
        <v>0</v>
      </c>
      <c r="H165" s="70">
        <v>0</v>
      </c>
      <c r="I165" s="70">
        <v>0</v>
      </c>
      <c r="J165" s="117"/>
    </row>
    <row r="166" spans="1:10" ht="26.4" x14ac:dyDescent="0.3">
      <c r="A166" s="104" t="s">
        <v>86</v>
      </c>
      <c r="B166" s="126">
        <v>4020</v>
      </c>
      <c r="C166" s="73">
        <f>C167+C168+C169+C170</f>
        <v>0</v>
      </c>
      <c r="D166" s="73">
        <f t="shared" ref="D166:I166" si="24">D167+D168+D169+D170</f>
        <v>0</v>
      </c>
      <c r="E166" s="73">
        <f t="shared" si="24"/>
        <v>0</v>
      </c>
      <c r="F166" s="73">
        <f t="shared" si="24"/>
        <v>0</v>
      </c>
      <c r="G166" s="73">
        <f t="shared" si="24"/>
        <v>0</v>
      </c>
      <c r="H166" s="73">
        <f t="shared" si="24"/>
        <v>0</v>
      </c>
      <c r="I166" s="73">
        <f t="shared" si="24"/>
        <v>0</v>
      </c>
      <c r="J166" s="117" t="s">
        <v>304</v>
      </c>
    </row>
    <row r="167" spans="1:10" x14ac:dyDescent="0.3">
      <c r="A167" s="136" t="s">
        <v>82</v>
      </c>
      <c r="B167" s="119">
        <v>4021</v>
      </c>
      <c r="C167" s="71">
        <v>0</v>
      </c>
      <c r="D167" s="71">
        <v>0</v>
      </c>
      <c r="E167" s="71">
        <v>0</v>
      </c>
      <c r="F167" s="71">
        <v>0</v>
      </c>
      <c r="G167" s="71">
        <v>0</v>
      </c>
      <c r="H167" s="71">
        <v>0</v>
      </c>
      <c r="I167" s="71">
        <v>0</v>
      </c>
      <c r="J167" s="117"/>
    </row>
    <row r="168" spans="1:10" x14ac:dyDescent="0.3">
      <c r="A168" s="136" t="s">
        <v>83</v>
      </c>
      <c r="B168" s="119">
        <v>4022</v>
      </c>
      <c r="C168" s="71">
        <v>0</v>
      </c>
      <c r="D168" s="71">
        <v>0</v>
      </c>
      <c r="E168" s="71">
        <v>0</v>
      </c>
      <c r="F168" s="71">
        <v>0</v>
      </c>
      <c r="G168" s="71">
        <v>0</v>
      </c>
      <c r="H168" s="71">
        <v>0</v>
      </c>
      <c r="I168" s="71">
        <v>0</v>
      </c>
      <c r="J168" s="117"/>
    </row>
    <row r="169" spans="1:10" x14ac:dyDescent="0.3">
      <c r="A169" s="136" t="s">
        <v>84</v>
      </c>
      <c r="B169" s="119">
        <v>4023</v>
      </c>
      <c r="C169" s="71">
        <v>0</v>
      </c>
      <c r="D169" s="71">
        <v>0</v>
      </c>
      <c r="E169" s="71">
        <v>0</v>
      </c>
      <c r="F169" s="71">
        <v>0</v>
      </c>
      <c r="G169" s="71">
        <v>0</v>
      </c>
      <c r="H169" s="71">
        <v>0</v>
      </c>
      <c r="I169" s="71">
        <v>0</v>
      </c>
      <c r="J169" s="117"/>
    </row>
    <row r="170" spans="1:10" x14ac:dyDescent="0.3">
      <c r="A170" s="105" t="s">
        <v>87</v>
      </c>
      <c r="B170" s="117">
        <v>4030</v>
      </c>
      <c r="C170" s="70">
        <v>0</v>
      </c>
      <c r="D170" s="70">
        <v>0</v>
      </c>
      <c r="E170" s="70">
        <v>0</v>
      </c>
      <c r="F170" s="70">
        <v>0</v>
      </c>
      <c r="G170" s="70">
        <v>0</v>
      </c>
      <c r="H170" s="70">
        <v>0</v>
      </c>
      <c r="I170" s="70">
        <v>0</v>
      </c>
      <c r="J170" s="117"/>
    </row>
    <row r="171" spans="1:10" x14ac:dyDescent="0.3">
      <c r="A171" s="222" t="s">
        <v>140</v>
      </c>
      <c r="B171" s="223"/>
      <c r="C171" s="223"/>
      <c r="D171" s="223"/>
      <c r="E171" s="223"/>
      <c r="F171" s="223"/>
      <c r="G171" s="223"/>
      <c r="H171" s="223"/>
      <c r="I171" s="223"/>
      <c r="J171" s="224"/>
    </row>
    <row r="172" spans="1:10" ht="26.4" x14ac:dyDescent="0.3">
      <c r="A172" s="104" t="s">
        <v>299</v>
      </c>
      <c r="B172" s="126">
        <v>5000</v>
      </c>
      <c r="C172" s="162">
        <f>C35+C40+C144+C161</f>
        <v>24552.998</v>
      </c>
      <c r="D172" s="73">
        <f t="shared" ref="D172:I172" si="25">D35+D40+D144+D161</f>
        <v>26911.7</v>
      </c>
      <c r="E172" s="73">
        <f t="shared" si="25"/>
        <v>27361.7</v>
      </c>
      <c r="F172" s="73">
        <f>F35+F40+F144+F161</f>
        <v>6979.1149999999998</v>
      </c>
      <c r="G172" s="73">
        <f t="shared" si="25"/>
        <v>6956.5730000000003</v>
      </c>
      <c r="H172" s="73">
        <f t="shared" si="25"/>
        <v>6862.5250000000005</v>
      </c>
      <c r="I172" s="73">
        <f t="shared" si="25"/>
        <v>6563.4870000000001</v>
      </c>
      <c r="J172" s="117"/>
    </row>
    <row r="173" spans="1:10" ht="26.4" x14ac:dyDescent="0.3">
      <c r="A173" s="104" t="s">
        <v>305</v>
      </c>
      <c r="B173" s="126">
        <v>5010</v>
      </c>
      <c r="C173" s="162">
        <f>C61+C95+C121+C128+C129+C147+C166</f>
        <v>24552.998</v>
      </c>
      <c r="D173" s="73">
        <f t="shared" ref="D173:I173" si="26">D61+D95+D121+D128+D129+D147+D166</f>
        <v>26911.7</v>
      </c>
      <c r="E173" s="73">
        <f t="shared" si="26"/>
        <v>27361.702999999998</v>
      </c>
      <c r="F173" s="73">
        <f t="shared" si="26"/>
        <v>6979.1150000000007</v>
      </c>
      <c r="G173" s="73">
        <f t="shared" si="26"/>
        <v>6956.5730000000003</v>
      </c>
      <c r="H173" s="73">
        <f t="shared" si="26"/>
        <v>6862.5250000000005</v>
      </c>
      <c r="I173" s="73">
        <f t="shared" si="26"/>
        <v>6563.5480000000007</v>
      </c>
      <c r="J173" s="117"/>
    </row>
    <row r="174" spans="1:10" ht="66.599999999999994" x14ac:dyDescent="0.3">
      <c r="A174" s="105" t="s">
        <v>88</v>
      </c>
      <c r="B174" s="117">
        <v>5020</v>
      </c>
      <c r="C174" s="70"/>
      <c r="D174" s="77"/>
      <c r="E174" s="78"/>
      <c r="F174" s="78"/>
      <c r="G174" s="78"/>
      <c r="H174" s="78"/>
      <c r="I174" s="78"/>
      <c r="J174" s="137" t="s">
        <v>327</v>
      </c>
    </row>
    <row r="175" spans="1:10" ht="38.25" customHeight="1" x14ac:dyDescent="0.3">
      <c r="A175" s="104" t="s">
        <v>103</v>
      </c>
      <c r="B175" s="126">
        <v>5030</v>
      </c>
      <c r="C175" s="73">
        <f>C176+C177</f>
        <v>912.9</v>
      </c>
      <c r="D175" s="73">
        <f t="shared" ref="D175:H175" si="27">D176+D177</f>
        <v>0</v>
      </c>
      <c r="E175" s="73">
        <v>0</v>
      </c>
      <c r="F175" s="73">
        <f t="shared" si="27"/>
        <v>0</v>
      </c>
      <c r="G175" s="73">
        <f t="shared" si="27"/>
        <v>0</v>
      </c>
      <c r="H175" s="73">
        <f t="shared" si="27"/>
        <v>0</v>
      </c>
      <c r="I175" s="73">
        <v>0</v>
      </c>
      <c r="J175" s="117"/>
    </row>
    <row r="176" spans="1:10" x14ac:dyDescent="0.3">
      <c r="A176" s="105" t="s">
        <v>104</v>
      </c>
      <c r="B176" s="117">
        <v>5040</v>
      </c>
      <c r="C176" s="70">
        <v>912.9</v>
      </c>
      <c r="D176" s="78"/>
      <c r="E176" s="78"/>
      <c r="F176" s="78"/>
      <c r="G176" s="78"/>
      <c r="H176" s="78"/>
      <c r="I176" s="78"/>
      <c r="J176" s="70"/>
    </row>
    <row r="177" spans="1:13" s="138" customFormat="1" x14ac:dyDescent="0.3">
      <c r="A177" s="104" t="s">
        <v>105</v>
      </c>
      <c r="B177" s="126">
        <v>5050</v>
      </c>
      <c r="C177" s="73">
        <f>C172-C173</f>
        <v>0</v>
      </c>
      <c r="D177" s="73">
        <f t="shared" ref="D177:H177" si="28">D172-D173</f>
        <v>0</v>
      </c>
      <c r="E177" s="73">
        <v>0</v>
      </c>
      <c r="F177" s="73">
        <f t="shared" si="28"/>
        <v>0</v>
      </c>
      <c r="G177" s="73">
        <f t="shared" si="28"/>
        <v>0</v>
      </c>
      <c r="H177" s="73">
        <f t="shared" si="28"/>
        <v>0</v>
      </c>
      <c r="I177" s="73">
        <v>0</v>
      </c>
      <c r="J177" s="126"/>
    </row>
    <row r="178" spans="1:13" x14ac:dyDescent="0.3">
      <c r="A178" s="222" t="s">
        <v>132</v>
      </c>
      <c r="B178" s="223"/>
      <c r="C178" s="223"/>
      <c r="D178" s="223"/>
      <c r="E178" s="223"/>
      <c r="F178" s="223"/>
      <c r="G178" s="223"/>
      <c r="H178" s="223"/>
      <c r="I178" s="223"/>
      <c r="J178" s="224"/>
    </row>
    <row r="179" spans="1:13" ht="26.4" x14ac:dyDescent="0.3">
      <c r="A179" s="104" t="s">
        <v>106</v>
      </c>
      <c r="B179" s="104"/>
      <c r="C179" s="139"/>
      <c r="D179" s="79"/>
      <c r="E179" s="171"/>
      <c r="F179" s="171" t="s">
        <v>89</v>
      </c>
      <c r="G179" s="171" t="s">
        <v>90</v>
      </c>
      <c r="H179" s="171" t="s">
        <v>91</v>
      </c>
      <c r="I179" s="171" t="s">
        <v>92</v>
      </c>
      <c r="J179" s="98"/>
    </row>
    <row r="180" spans="1:13" s="138" customFormat="1" ht="92.25" customHeight="1" x14ac:dyDescent="0.3">
      <c r="A180" s="104" t="s">
        <v>107</v>
      </c>
      <c r="B180" s="171">
        <v>6000</v>
      </c>
      <c r="C180" s="140">
        <f>C181+C182+C183+C184+C185+C186</f>
        <v>115</v>
      </c>
      <c r="D180" s="171">
        <f>D181+D182+D183+D184+D185+D186</f>
        <v>115</v>
      </c>
      <c r="E180" s="171">
        <f t="shared" ref="E180:I180" si="29">E181+E182+E183+E184+E185+E186</f>
        <v>115</v>
      </c>
      <c r="F180" s="171">
        <f t="shared" si="29"/>
        <v>115</v>
      </c>
      <c r="G180" s="171">
        <f t="shared" si="29"/>
        <v>115</v>
      </c>
      <c r="H180" s="171">
        <f t="shared" si="29"/>
        <v>115</v>
      </c>
      <c r="I180" s="171">
        <f t="shared" si="29"/>
        <v>115</v>
      </c>
      <c r="J180" s="141"/>
    </row>
    <row r="181" spans="1:13" x14ac:dyDescent="0.3">
      <c r="A181" s="110" t="s">
        <v>108</v>
      </c>
      <c r="B181" s="80">
        <v>6001</v>
      </c>
      <c r="C181" s="80">
        <v>4</v>
      </c>
      <c r="D181" s="80">
        <v>4</v>
      </c>
      <c r="E181" s="80">
        <v>4</v>
      </c>
      <c r="F181" s="80">
        <v>4</v>
      </c>
      <c r="G181" s="80">
        <v>4</v>
      </c>
      <c r="H181" s="80">
        <v>4</v>
      </c>
      <c r="I181" s="80">
        <v>4</v>
      </c>
      <c r="J181" s="142"/>
    </row>
    <row r="182" spans="1:13" x14ac:dyDescent="0.3">
      <c r="A182" s="110" t="s">
        <v>109</v>
      </c>
      <c r="B182" s="80">
        <v>6002</v>
      </c>
      <c r="C182" s="80">
        <v>43</v>
      </c>
      <c r="D182" s="80">
        <v>43</v>
      </c>
      <c r="E182" s="80">
        <v>43</v>
      </c>
      <c r="F182" s="80">
        <v>43</v>
      </c>
      <c r="G182" s="80">
        <v>43</v>
      </c>
      <c r="H182" s="80">
        <v>43</v>
      </c>
      <c r="I182" s="80">
        <v>43</v>
      </c>
      <c r="J182" s="143"/>
    </row>
    <row r="183" spans="1:13" x14ac:dyDescent="0.3">
      <c r="A183" s="110" t="s">
        <v>110</v>
      </c>
      <c r="B183" s="80">
        <v>6003</v>
      </c>
      <c r="C183" s="80">
        <v>6.5</v>
      </c>
      <c r="D183" s="80">
        <v>6.5</v>
      </c>
      <c r="E183" s="80">
        <v>6.5</v>
      </c>
      <c r="F183" s="80">
        <v>6.5</v>
      </c>
      <c r="G183" s="80">
        <v>6.5</v>
      </c>
      <c r="H183" s="80">
        <v>6.5</v>
      </c>
      <c r="I183" s="80">
        <v>6.5</v>
      </c>
      <c r="J183" s="143"/>
    </row>
    <row r="184" spans="1:13" ht="27" x14ac:dyDescent="0.3">
      <c r="A184" s="144" t="s">
        <v>112</v>
      </c>
      <c r="B184" s="80">
        <v>6004</v>
      </c>
      <c r="C184" s="80">
        <v>29.5</v>
      </c>
      <c r="D184" s="80">
        <v>29.5</v>
      </c>
      <c r="E184" s="80">
        <v>29.5</v>
      </c>
      <c r="F184" s="80">
        <v>29.5</v>
      </c>
      <c r="G184" s="80">
        <v>29.5</v>
      </c>
      <c r="H184" s="80">
        <v>29.5</v>
      </c>
      <c r="I184" s="80">
        <v>29.5</v>
      </c>
      <c r="J184" s="98"/>
    </row>
    <row r="185" spans="1:13" x14ac:dyDescent="0.3">
      <c r="A185" s="110" t="s">
        <v>113</v>
      </c>
      <c r="B185" s="80">
        <v>6005</v>
      </c>
      <c r="C185" s="80">
        <v>19</v>
      </c>
      <c r="D185" s="80">
        <v>19</v>
      </c>
      <c r="E185" s="80">
        <v>19</v>
      </c>
      <c r="F185" s="80">
        <v>19</v>
      </c>
      <c r="G185" s="80">
        <v>19</v>
      </c>
      <c r="H185" s="80">
        <v>19</v>
      </c>
      <c r="I185" s="80">
        <v>19</v>
      </c>
      <c r="J185" s="98"/>
    </row>
    <row r="186" spans="1:13" x14ac:dyDescent="0.3">
      <c r="A186" s="110" t="s">
        <v>111</v>
      </c>
      <c r="B186" s="80">
        <v>6006</v>
      </c>
      <c r="C186" s="80">
        <v>13</v>
      </c>
      <c r="D186" s="80">
        <v>13</v>
      </c>
      <c r="E186" s="80">
        <v>13</v>
      </c>
      <c r="F186" s="80">
        <v>13</v>
      </c>
      <c r="G186" s="80">
        <v>13</v>
      </c>
      <c r="H186" s="80">
        <v>13</v>
      </c>
      <c r="I186" s="80">
        <v>13</v>
      </c>
      <c r="J186" s="98"/>
    </row>
    <row r="187" spans="1:13" s="138" customFormat="1" ht="26.4" x14ac:dyDescent="0.3">
      <c r="A187" s="104" t="s">
        <v>306</v>
      </c>
      <c r="B187" s="171">
        <v>6010</v>
      </c>
      <c r="C187" s="61">
        <f>C188+C189+C190+C191+C192+C193</f>
        <v>12283965</v>
      </c>
      <c r="D187" s="61">
        <f t="shared" ref="D187:I187" si="30">D188+D189+D190+D191+D192+D193</f>
        <v>15550000</v>
      </c>
      <c r="E187" s="61">
        <f t="shared" si="30"/>
        <v>15629138</v>
      </c>
      <c r="F187" s="155">
        <f t="shared" si="30"/>
        <v>3770000</v>
      </c>
      <c r="G187" s="155">
        <f t="shared" si="30"/>
        <v>3970000</v>
      </c>
      <c r="H187" s="155">
        <f t="shared" si="30"/>
        <v>4070000</v>
      </c>
      <c r="I187" s="155">
        <f t="shared" si="30"/>
        <v>3819138</v>
      </c>
      <c r="J187" s="141"/>
      <c r="M187" s="179">
        <f>E187-D187</f>
        <v>79138</v>
      </c>
    </row>
    <row r="188" spans="1:13" x14ac:dyDescent="0.3">
      <c r="A188" s="110" t="s">
        <v>108</v>
      </c>
      <c r="B188" s="80">
        <v>6011</v>
      </c>
      <c r="C188" s="66">
        <v>1137685.8899999999</v>
      </c>
      <c r="D188" s="66">
        <v>1700000</v>
      </c>
      <c r="E188" s="66">
        <v>2492000</v>
      </c>
      <c r="F188" s="66">
        <v>600000</v>
      </c>
      <c r="G188" s="66">
        <v>624000</v>
      </c>
      <c r="H188" s="66">
        <v>634000</v>
      </c>
      <c r="I188" s="66">
        <v>634000</v>
      </c>
      <c r="J188" s="98"/>
    </row>
    <row r="189" spans="1:13" x14ac:dyDescent="0.3">
      <c r="A189" s="110" t="s">
        <v>109</v>
      </c>
      <c r="B189" s="80">
        <v>6012</v>
      </c>
      <c r="C189" s="66">
        <v>3112306.54</v>
      </c>
      <c r="D189" s="66">
        <v>5600000</v>
      </c>
      <c r="E189" s="66">
        <v>4257500</v>
      </c>
      <c r="F189" s="66">
        <v>1107500</v>
      </c>
      <c r="G189" s="66">
        <v>1032500</v>
      </c>
      <c r="H189" s="66">
        <v>1097500</v>
      </c>
      <c r="I189" s="66">
        <v>1020000</v>
      </c>
      <c r="J189" s="98"/>
    </row>
    <row r="190" spans="1:13" x14ac:dyDescent="0.3">
      <c r="A190" s="110" t="s">
        <v>110</v>
      </c>
      <c r="B190" s="80">
        <v>6013</v>
      </c>
      <c r="C190" s="66">
        <v>1935736.05</v>
      </c>
      <c r="D190" s="66">
        <v>1100000</v>
      </c>
      <c r="E190" s="66">
        <v>1776000</v>
      </c>
      <c r="F190" s="66">
        <v>275000</v>
      </c>
      <c r="G190" s="66">
        <v>508000</v>
      </c>
      <c r="H190" s="66">
        <v>493000</v>
      </c>
      <c r="I190" s="66">
        <v>500000</v>
      </c>
      <c r="J190" s="98"/>
    </row>
    <row r="191" spans="1:13" ht="27" x14ac:dyDescent="0.3">
      <c r="A191" s="144" t="s">
        <v>112</v>
      </c>
      <c r="B191" s="80">
        <v>6014</v>
      </c>
      <c r="C191" s="66">
        <v>3244841.49</v>
      </c>
      <c r="D191" s="66">
        <v>4030000</v>
      </c>
      <c r="E191" s="66">
        <v>3962638</v>
      </c>
      <c r="F191" s="66">
        <v>1007500</v>
      </c>
      <c r="G191" s="66">
        <v>1007500</v>
      </c>
      <c r="H191" s="66">
        <v>1052500</v>
      </c>
      <c r="I191" s="66">
        <v>895138</v>
      </c>
      <c r="J191" s="98"/>
    </row>
    <row r="192" spans="1:13" x14ac:dyDescent="0.3">
      <c r="A192" s="110" t="s">
        <v>113</v>
      </c>
      <c r="B192" s="80">
        <v>6015</v>
      </c>
      <c r="C192" s="66">
        <v>1696389.56</v>
      </c>
      <c r="D192" s="66">
        <v>1920000</v>
      </c>
      <c r="E192" s="66">
        <v>1925000</v>
      </c>
      <c r="F192" s="66">
        <v>480000</v>
      </c>
      <c r="G192" s="66">
        <v>480000</v>
      </c>
      <c r="H192" s="66">
        <v>495000</v>
      </c>
      <c r="I192" s="66">
        <v>470000</v>
      </c>
      <c r="J192" s="98"/>
    </row>
    <row r="193" spans="1:10" x14ac:dyDescent="0.3">
      <c r="A193" s="110" t="s">
        <v>111</v>
      </c>
      <c r="B193" s="80">
        <v>6016</v>
      </c>
      <c r="C193" s="66">
        <v>1157005.47</v>
      </c>
      <c r="D193" s="66">
        <v>1200000</v>
      </c>
      <c r="E193" s="66">
        <v>1216000</v>
      </c>
      <c r="F193" s="66">
        <v>300000</v>
      </c>
      <c r="G193" s="66">
        <v>318000</v>
      </c>
      <c r="H193" s="66">
        <v>298000</v>
      </c>
      <c r="I193" s="66">
        <v>300000</v>
      </c>
      <c r="J193" s="98"/>
    </row>
    <row r="194" spans="1:10" ht="47.25" customHeight="1" x14ac:dyDescent="0.3">
      <c r="A194" s="105" t="s">
        <v>114</v>
      </c>
      <c r="B194" s="169">
        <v>6020</v>
      </c>
      <c r="C194" s="62">
        <f>C187/C180/12</f>
        <v>8901.423913043478</v>
      </c>
      <c r="D194" s="62">
        <f t="shared" ref="D194:E194" si="31">D187/D180/12</f>
        <v>11268.115942028986</v>
      </c>
      <c r="E194" s="62">
        <f t="shared" si="31"/>
        <v>11325.46231884058</v>
      </c>
      <c r="F194" s="62">
        <f t="shared" ref="F194:I194" si="32">F195+F196+F198+F199+F200</f>
        <v>0</v>
      </c>
      <c r="G194" s="62">
        <f t="shared" si="32"/>
        <v>0</v>
      </c>
      <c r="H194" s="62">
        <f t="shared" si="32"/>
        <v>0</v>
      </c>
      <c r="I194" s="62">
        <f t="shared" si="32"/>
        <v>0</v>
      </c>
      <c r="J194" s="98"/>
    </row>
    <row r="195" spans="1:10" x14ac:dyDescent="0.3">
      <c r="A195" s="110" t="s">
        <v>108</v>
      </c>
      <c r="B195" s="80">
        <v>6021</v>
      </c>
      <c r="C195" s="66">
        <f>C188/C181/12</f>
        <v>23701.789374999997</v>
      </c>
      <c r="D195" s="66">
        <f>D188/D181/12</f>
        <v>35416.666666666664</v>
      </c>
      <c r="E195" s="66">
        <f>E188/E181/12</f>
        <v>51916.666666666664</v>
      </c>
      <c r="F195" s="62">
        <v>0</v>
      </c>
      <c r="G195" s="62">
        <v>0</v>
      </c>
      <c r="H195" s="62">
        <v>0</v>
      </c>
      <c r="I195" s="62">
        <v>0</v>
      </c>
      <c r="J195" s="98"/>
    </row>
    <row r="196" spans="1:10" x14ac:dyDescent="0.3">
      <c r="A196" s="110" t="s">
        <v>109</v>
      </c>
      <c r="B196" s="80">
        <v>6022</v>
      </c>
      <c r="C196" s="66">
        <f t="shared" ref="C196:E200" si="33">C189/C182/12</f>
        <v>6031.6018217054261</v>
      </c>
      <c r="D196" s="66">
        <f t="shared" si="33"/>
        <v>10852.713178294574</v>
      </c>
      <c r="E196" s="66">
        <f t="shared" si="33"/>
        <v>8250.9689922480629</v>
      </c>
      <c r="F196" s="62">
        <v>0</v>
      </c>
      <c r="G196" s="62">
        <v>0</v>
      </c>
      <c r="H196" s="62">
        <v>0</v>
      </c>
      <c r="I196" s="62">
        <v>0</v>
      </c>
      <c r="J196" s="98"/>
    </row>
    <row r="197" spans="1:10" x14ac:dyDescent="0.3">
      <c r="A197" s="110" t="s">
        <v>110</v>
      </c>
      <c r="B197" s="80">
        <v>6023</v>
      </c>
      <c r="C197" s="66">
        <f t="shared" si="33"/>
        <v>24817.128846153846</v>
      </c>
      <c r="D197" s="66">
        <f t="shared" si="33"/>
        <v>14102.564102564102</v>
      </c>
      <c r="E197" s="66">
        <f t="shared" si="33"/>
        <v>22769.23076923077</v>
      </c>
      <c r="F197" s="62">
        <v>0</v>
      </c>
      <c r="G197" s="62">
        <v>0</v>
      </c>
      <c r="H197" s="62">
        <v>0</v>
      </c>
      <c r="I197" s="62">
        <v>0</v>
      </c>
      <c r="J197" s="98"/>
    </row>
    <row r="198" spans="1:10" ht="27" x14ac:dyDescent="0.3">
      <c r="A198" s="144" t="s">
        <v>112</v>
      </c>
      <c r="B198" s="80">
        <v>6024</v>
      </c>
      <c r="C198" s="66">
        <f t="shared" si="33"/>
        <v>9166.2188983050855</v>
      </c>
      <c r="D198" s="66">
        <f t="shared" si="33"/>
        <v>11384.180790960452</v>
      </c>
      <c r="E198" s="66">
        <f t="shared" si="33"/>
        <v>11193.89265536723</v>
      </c>
      <c r="F198" s="62">
        <v>0</v>
      </c>
      <c r="G198" s="62">
        <v>0</v>
      </c>
      <c r="H198" s="62">
        <v>0</v>
      </c>
      <c r="I198" s="62">
        <v>0</v>
      </c>
      <c r="J198" s="98"/>
    </row>
    <row r="199" spans="1:10" x14ac:dyDescent="0.3">
      <c r="A199" s="110" t="s">
        <v>113</v>
      </c>
      <c r="B199" s="80">
        <v>6025</v>
      </c>
      <c r="C199" s="66">
        <f t="shared" si="33"/>
        <v>7440.3050877192982</v>
      </c>
      <c r="D199" s="66">
        <f t="shared" si="33"/>
        <v>8421.0526315789484</v>
      </c>
      <c r="E199" s="66">
        <f t="shared" si="33"/>
        <v>8442.9824561403511</v>
      </c>
      <c r="F199" s="62">
        <v>0</v>
      </c>
      <c r="G199" s="62">
        <v>0</v>
      </c>
      <c r="H199" s="62">
        <v>0</v>
      </c>
      <c r="I199" s="62">
        <v>0</v>
      </c>
      <c r="J199" s="98"/>
    </row>
    <row r="200" spans="1:10" x14ac:dyDescent="0.3">
      <c r="A200" s="110" t="s">
        <v>111</v>
      </c>
      <c r="B200" s="80">
        <v>6026</v>
      </c>
      <c r="C200" s="66">
        <f t="shared" si="33"/>
        <v>7416.7017307692304</v>
      </c>
      <c r="D200" s="66">
        <f t="shared" si="33"/>
        <v>7692.3076923076924</v>
      </c>
      <c r="E200" s="66">
        <f t="shared" si="33"/>
        <v>7794.871794871794</v>
      </c>
      <c r="F200" s="62">
        <v>0</v>
      </c>
      <c r="G200" s="62">
        <v>0</v>
      </c>
      <c r="H200" s="62">
        <v>0</v>
      </c>
      <c r="I200" s="62">
        <v>0</v>
      </c>
      <c r="J200" s="98"/>
    </row>
    <row r="201" spans="1:10" ht="26.4" x14ac:dyDescent="0.3">
      <c r="A201" s="105" t="s">
        <v>383</v>
      </c>
      <c r="B201" s="169">
        <v>6030</v>
      </c>
      <c r="C201" s="62">
        <v>0</v>
      </c>
      <c r="D201" s="62">
        <v>0</v>
      </c>
      <c r="E201" s="62">
        <v>0</v>
      </c>
      <c r="F201" s="62">
        <v>0</v>
      </c>
      <c r="G201" s="62">
        <v>0</v>
      </c>
      <c r="H201" s="62">
        <v>0</v>
      </c>
      <c r="I201" s="62">
        <v>0</v>
      </c>
      <c r="J201" s="98"/>
    </row>
    <row r="202" spans="1:10" s="138" customFormat="1" ht="26.4" x14ac:dyDescent="0.3">
      <c r="A202" s="145" t="s">
        <v>117</v>
      </c>
      <c r="B202" s="126"/>
      <c r="C202" s="73">
        <f>C203</f>
        <v>0</v>
      </c>
      <c r="D202" s="73">
        <f t="shared" ref="D202:I202" si="34">D203</f>
        <v>0</v>
      </c>
      <c r="E202" s="73">
        <f t="shared" si="34"/>
        <v>0</v>
      </c>
      <c r="F202" s="73">
        <f t="shared" si="34"/>
        <v>0</v>
      </c>
      <c r="G202" s="73">
        <f t="shared" si="34"/>
        <v>0</v>
      </c>
      <c r="H202" s="73">
        <f t="shared" si="34"/>
        <v>0</v>
      </c>
      <c r="I202" s="73">
        <f t="shared" si="34"/>
        <v>0</v>
      </c>
      <c r="J202" s="119"/>
    </row>
    <row r="203" spans="1:10" ht="24.75" customHeight="1" x14ac:dyDescent="0.3">
      <c r="A203" s="146" t="s">
        <v>118</v>
      </c>
      <c r="B203" s="117">
        <v>6040</v>
      </c>
      <c r="C203" s="70">
        <v>0</v>
      </c>
      <c r="D203" s="70">
        <v>0</v>
      </c>
      <c r="E203" s="70">
        <v>0</v>
      </c>
      <c r="F203" s="70">
        <v>0</v>
      </c>
      <c r="G203" s="70">
        <v>0</v>
      </c>
      <c r="H203" s="70">
        <v>0</v>
      </c>
      <c r="I203" s="70">
        <v>0</v>
      </c>
      <c r="J203" s="119"/>
    </row>
    <row r="204" spans="1:10" ht="44.25" customHeight="1" x14ac:dyDescent="0.3">
      <c r="A204" s="145" t="s">
        <v>119</v>
      </c>
      <c r="B204" s="126">
        <v>6050</v>
      </c>
      <c r="C204" s="73">
        <f>C205+C206+C207+C208</f>
        <v>2702472.3</v>
      </c>
      <c r="D204" s="73">
        <f t="shared" ref="D204:I204" si="35">D205+D206+D207+D208</f>
        <v>3450000</v>
      </c>
      <c r="E204" s="73">
        <f t="shared" si="35"/>
        <v>3477967</v>
      </c>
      <c r="F204" s="73">
        <f t="shared" si="35"/>
        <v>837000</v>
      </c>
      <c r="G204" s="73">
        <f t="shared" si="35"/>
        <v>895000</v>
      </c>
      <c r="H204" s="73">
        <f t="shared" si="35"/>
        <v>910000</v>
      </c>
      <c r="I204" s="73">
        <f t="shared" si="35"/>
        <v>835967</v>
      </c>
      <c r="J204" s="119"/>
    </row>
    <row r="205" spans="1:10" x14ac:dyDescent="0.3">
      <c r="A205" s="147" t="s">
        <v>120</v>
      </c>
      <c r="B205" s="119">
        <v>6051</v>
      </c>
      <c r="C205" s="71">
        <v>2702472.3</v>
      </c>
      <c r="D205" s="70">
        <v>3450000</v>
      </c>
      <c r="E205" s="70">
        <v>3477967</v>
      </c>
      <c r="F205" s="70">
        <v>837000</v>
      </c>
      <c r="G205" s="70">
        <v>895000</v>
      </c>
      <c r="H205" s="70">
        <v>910000</v>
      </c>
      <c r="I205" s="70">
        <v>835967</v>
      </c>
      <c r="J205" s="119"/>
    </row>
    <row r="206" spans="1:10" x14ac:dyDescent="0.3">
      <c r="A206" s="147" t="s">
        <v>121</v>
      </c>
      <c r="B206" s="119">
        <v>6052</v>
      </c>
      <c r="C206" s="71">
        <v>0</v>
      </c>
      <c r="D206" s="71">
        <v>0</v>
      </c>
      <c r="E206" s="71">
        <v>0</v>
      </c>
      <c r="F206" s="71">
        <v>0</v>
      </c>
      <c r="G206" s="71">
        <v>0</v>
      </c>
      <c r="H206" s="71">
        <v>0</v>
      </c>
      <c r="I206" s="71">
        <v>0</v>
      </c>
      <c r="J206" s="119"/>
    </row>
    <row r="207" spans="1:10" x14ac:dyDescent="0.3">
      <c r="A207" s="147" t="s">
        <v>122</v>
      </c>
      <c r="B207" s="119">
        <v>6053</v>
      </c>
      <c r="C207" s="71">
        <v>0</v>
      </c>
      <c r="D207" s="71">
        <v>0</v>
      </c>
      <c r="E207" s="71">
        <v>0</v>
      </c>
      <c r="F207" s="71">
        <v>0</v>
      </c>
      <c r="G207" s="71">
        <v>0</v>
      </c>
      <c r="H207" s="71">
        <v>0</v>
      </c>
      <c r="I207" s="71">
        <v>0</v>
      </c>
      <c r="J207" s="117"/>
    </row>
    <row r="208" spans="1:10" x14ac:dyDescent="0.3">
      <c r="A208" s="147" t="s">
        <v>123</v>
      </c>
      <c r="B208" s="119">
        <v>6054</v>
      </c>
      <c r="C208" s="71">
        <v>0</v>
      </c>
      <c r="D208" s="71">
        <v>0</v>
      </c>
      <c r="E208" s="71">
        <v>0</v>
      </c>
      <c r="F208" s="71">
        <v>0</v>
      </c>
      <c r="G208" s="71">
        <v>0</v>
      </c>
      <c r="H208" s="71">
        <v>0</v>
      </c>
      <c r="I208" s="71">
        <v>0</v>
      </c>
      <c r="J208" s="117"/>
    </row>
    <row r="209" spans="1:10" x14ac:dyDescent="0.3">
      <c r="A209" s="105" t="s">
        <v>115</v>
      </c>
      <c r="B209" s="126">
        <v>6060</v>
      </c>
      <c r="C209" s="73">
        <f>C210+C211</f>
        <v>0</v>
      </c>
      <c r="D209" s="73">
        <f t="shared" ref="D209:I209" si="36">D210+D211</f>
        <v>0</v>
      </c>
      <c r="E209" s="73">
        <f t="shared" si="36"/>
        <v>0</v>
      </c>
      <c r="F209" s="73">
        <f t="shared" si="36"/>
        <v>0</v>
      </c>
      <c r="G209" s="73">
        <f t="shared" si="36"/>
        <v>0</v>
      </c>
      <c r="H209" s="73">
        <f t="shared" si="36"/>
        <v>0</v>
      </c>
      <c r="I209" s="73">
        <f t="shared" si="36"/>
        <v>0</v>
      </c>
      <c r="J209" s="117"/>
    </row>
    <row r="210" spans="1:10" ht="53.4" x14ac:dyDescent="0.3">
      <c r="A210" s="148" t="s">
        <v>124</v>
      </c>
      <c r="B210" s="119">
        <v>6061</v>
      </c>
      <c r="C210" s="71">
        <v>0</v>
      </c>
      <c r="D210" s="71">
        <v>0</v>
      </c>
      <c r="E210" s="71">
        <v>0</v>
      </c>
      <c r="F210" s="71">
        <v>0</v>
      </c>
      <c r="G210" s="71">
        <v>0</v>
      </c>
      <c r="H210" s="71">
        <v>0</v>
      </c>
      <c r="I210" s="71">
        <v>0</v>
      </c>
      <c r="J210" s="117"/>
    </row>
    <row r="211" spans="1:10" ht="27" x14ac:dyDescent="0.3">
      <c r="A211" s="148" t="s">
        <v>125</v>
      </c>
      <c r="B211" s="119">
        <v>6062</v>
      </c>
      <c r="C211" s="71">
        <v>0</v>
      </c>
      <c r="D211" s="71">
        <v>0</v>
      </c>
      <c r="E211" s="71">
        <v>0</v>
      </c>
      <c r="F211" s="71">
        <v>0</v>
      </c>
      <c r="G211" s="71">
        <v>0</v>
      </c>
      <c r="H211" s="71">
        <v>0</v>
      </c>
      <c r="I211" s="71">
        <v>0</v>
      </c>
      <c r="J211" s="117"/>
    </row>
    <row r="212" spans="1:10" x14ac:dyDescent="0.3">
      <c r="A212" s="104" t="s">
        <v>126</v>
      </c>
      <c r="B212" s="117"/>
      <c r="C212" s="70"/>
      <c r="D212" s="81"/>
      <c r="E212" s="81"/>
      <c r="F212" s="81"/>
      <c r="G212" s="81"/>
      <c r="H212" s="81"/>
      <c r="I212" s="81"/>
      <c r="J212" s="117"/>
    </row>
    <row r="213" spans="1:10" x14ac:dyDescent="0.3">
      <c r="A213" s="105" t="s">
        <v>98</v>
      </c>
      <c r="B213" s="117">
        <v>6070</v>
      </c>
      <c r="C213" s="70">
        <v>0</v>
      </c>
      <c r="D213" s="70">
        <v>0</v>
      </c>
      <c r="E213" s="70">
        <v>0</v>
      </c>
      <c r="F213" s="70">
        <v>0</v>
      </c>
      <c r="G213" s="70">
        <v>0</v>
      </c>
      <c r="H213" s="70">
        <v>0</v>
      </c>
      <c r="I213" s="70">
        <v>0</v>
      </c>
      <c r="J213" s="117"/>
    </row>
    <row r="214" spans="1:10" x14ac:dyDescent="0.3">
      <c r="A214" s="105" t="s">
        <v>99</v>
      </c>
      <c r="B214" s="117">
        <v>6080</v>
      </c>
      <c r="C214" s="70">
        <v>0</v>
      </c>
      <c r="D214" s="81"/>
      <c r="E214" s="81"/>
      <c r="F214" s="81"/>
      <c r="G214" s="81"/>
      <c r="H214" s="81"/>
      <c r="I214" s="81"/>
      <c r="J214" s="117"/>
    </row>
    <row r="215" spans="1:10" x14ac:dyDescent="0.3">
      <c r="A215" s="125" t="s">
        <v>318</v>
      </c>
      <c r="B215" s="117">
        <v>6090</v>
      </c>
      <c r="C215" s="70">
        <v>19453.099999999999</v>
      </c>
      <c r="D215" s="70">
        <v>20207.93</v>
      </c>
      <c r="E215" s="70">
        <v>19453.099999999999</v>
      </c>
      <c r="F215" s="70">
        <v>0</v>
      </c>
      <c r="G215" s="70">
        <v>0</v>
      </c>
      <c r="H215" s="70">
        <v>0</v>
      </c>
      <c r="I215" s="70">
        <v>0</v>
      </c>
      <c r="J215" s="117"/>
    </row>
    <row r="216" spans="1:10" x14ac:dyDescent="0.3">
      <c r="A216" s="82"/>
      <c r="B216" s="82"/>
      <c r="C216" s="149"/>
      <c r="D216" s="82"/>
      <c r="E216" s="82"/>
      <c r="F216" s="82"/>
      <c r="G216" s="83"/>
      <c r="H216" s="83"/>
      <c r="I216" s="83"/>
      <c r="J216" s="150"/>
    </row>
    <row r="217" spans="1:10" x14ac:dyDescent="0.3">
      <c r="A217" s="172" t="s">
        <v>385</v>
      </c>
      <c r="B217" s="3"/>
      <c r="C217" s="151"/>
      <c r="D217" s="225" t="s">
        <v>159</v>
      </c>
      <c r="E217" s="225"/>
      <c r="F217" s="4"/>
      <c r="G217" s="226" t="s">
        <v>360</v>
      </c>
      <c r="H217" s="226"/>
      <c r="I217" s="226"/>
      <c r="J217" s="150"/>
    </row>
    <row r="218" spans="1:10" x14ac:dyDescent="0.3">
      <c r="A218" s="173" t="s">
        <v>93</v>
      </c>
      <c r="B218" s="1"/>
      <c r="C218" s="152"/>
      <c r="D218" s="207" t="s">
        <v>319</v>
      </c>
      <c r="E218" s="207"/>
      <c r="F218" s="6"/>
      <c r="G218" s="221" t="s">
        <v>161</v>
      </c>
      <c r="H218" s="221"/>
      <c r="I218" s="221"/>
      <c r="J218" s="150"/>
    </row>
    <row r="219" spans="1:10" x14ac:dyDescent="0.3">
      <c r="A219" s="83"/>
      <c r="B219" s="83"/>
      <c r="C219" s="153"/>
      <c r="D219" s="83"/>
      <c r="E219" s="83"/>
      <c r="F219" s="83"/>
      <c r="G219" s="83"/>
      <c r="H219" s="83"/>
      <c r="I219" s="83"/>
      <c r="J219" s="150"/>
    </row>
    <row r="220" spans="1:10" x14ac:dyDescent="0.3">
      <c r="A220" s="127" t="s">
        <v>364</v>
      </c>
      <c r="B220" s="83"/>
      <c r="C220" s="153"/>
      <c r="D220" s="83"/>
      <c r="E220" s="83"/>
      <c r="F220" s="83"/>
      <c r="G220" s="83"/>
      <c r="H220" s="83"/>
      <c r="I220" s="83"/>
      <c r="J220" s="150"/>
    </row>
    <row r="221" spans="1:10" x14ac:dyDescent="0.3">
      <c r="A221" s="127" t="s">
        <v>365</v>
      </c>
      <c r="B221" s="83"/>
      <c r="C221" s="153"/>
      <c r="D221" s="83"/>
      <c r="E221" s="83"/>
      <c r="F221" s="83"/>
      <c r="G221" s="83"/>
      <c r="H221" s="83"/>
      <c r="I221" s="83"/>
      <c r="J221" s="150"/>
    </row>
    <row r="222" spans="1:10" x14ac:dyDescent="0.3">
      <c r="A222" s="154" t="s">
        <v>376</v>
      </c>
      <c r="B222" s="83"/>
      <c r="C222" s="153"/>
      <c r="D222" s="83"/>
      <c r="E222" s="83"/>
      <c r="F222" s="83"/>
      <c r="G222" s="83"/>
      <c r="H222" s="83"/>
      <c r="I222" s="83"/>
      <c r="J222" s="150"/>
    </row>
    <row r="223" spans="1:10" x14ac:dyDescent="0.3">
      <c r="A223" s="83"/>
      <c r="B223" s="83"/>
      <c r="C223" s="153"/>
      <c r="D223" s="83"/>
      <c r="E223" s="83"/>
      <c r="F223" s="83"/>
      <c r="G223" s="83"/>
      <c r="H223" s="83"/>
      <c r="I223" s="83"/>
      <c r="J223" s="150"/>
    </row>
    <row r="224" spans="1:10" x14ac:dyDescent="0.3">
      <c r="A224" s="83"/>
      <c r="B224" s="83"/>
      <c r="C224" s="153"/>
      <c r="D224" s="83"/>
      <c r="E224" s="83"/>
      <c r="F224" s="83"/>
      <c r="G224" s="83"/>
      <c r="H224" s="83"/>
      <c r="I224" s="83"/>
      <c r="J224" s="150"/>
    </row>
    <row r="225" spans="1:10" x14ac:dyDescent="0.3">
      <c r="A225" s="83"/>
      <c r="B225" s="83"/>
      <c r="C225" s="153"/>
      <c r="D225" s="83"/>
      <c r="E225" s="83"/>
      <c r="F225" s="83"/>
      <c r="G225" s="83"/>
      <c r="H225" s="83"/>
      <c r="I225" s="83"/>
      <c r="J225" s="150"/>
    </row>
    <row r="226" spans="1:10" x14ac:dyDescent="0.3">
      <c r="A226" s="83"/>
      <c r="B226" s="83"/>
      <c r="C226" s="153"/>
      <c r="D226" s="83"/>
      <c r="E226" s="83"/>
      <c r="F226" s="83"/>
      <c r="G226" s="83"/>
      <c r="H226" s="83"/>
      <c r="I226" s="83"/>
      <c r="J226" s="150"/>
    </row>
    <row r="227" spans="1:10" x14ac:dyDescent="0.3">
      <c r="A227" s="83"/>
      <c r="B227" s="83"/>
      <c r="C227" s="153"/>
      <c r="D227" s="83"/>
      <c r="E227" s="83"/>
      <c r="F227" s="83"/>
      <c r="G227" s="83"/>
      <c r="H227" s="83"/>
      <c r="I227" s="83"/>
      <c r="J227" s="150"/>
    </row>
    <row r="228" spans="1:10" x14ac:dyDescent="0.3">
      <c r="A228" s="83"/>
      <c r="B228" s="83"/>
      <c r="C228" s="153"/>
      <c r="D228" s="83"/>
      <c r="E228" s="83"/>
      <c r="F228" s="83"/>
      <c r="G228" s="83"/>
      <c r="H228" s="83"/>
      <c r="I228" s="83"/>
      <c r="J228" s="150"/>
    </row>
    <row r="229" spans="1:10" x14ac:dyDescent="0.3">
      <c r="A229" s="83"/>
      <c r="B229" s="83"/>
      <c r="C229" s="153"/>
      <c r="D229" s="83"/>
      <c r="E229" s="83"/>
      <c r="F229" s="83"/>
      <c r="G229" s="83"/>
      <c r="H229" s="83"/>
      <c r="I229" s="83"/>
      <c r="J229" s="150"/>
    </row>
    <row r="230" spans="1:10" x14ac:dyDescent="0.3">
      <c r="A230" s="83"/>
      <c r="B230" s="83"/>
      <c r="C230" s="153"/>
      <c r="D230" s="83"/>
      <c r="E230" s="83"/>
      <c r="F230" s="83"/>
      <c r="G230" s="83"/>
      <c r="H230" s="83"/>
      <c r="I230" s="83"/>
      <c r="J230" s="150"/>
    </row>
    <row r="231" spans="1:10" x14ac:dyDescent="0.3">
      <c r="C231" s="84"/>
      <c r="J231" s="150"/>
    </row>
    <row r="232" spans="1:10" x14ac:dyDescent="0.3">
      <c r="C232" s="84"/>
      <c r="J232" s="150"/>
    </row>
    <row r="233" spans="1:10" x14ac:dyDescent="0.3">
      <c r="C233" s="84"/>
      <c r="J233" s="150"/>
    </row>
    <row r="234" spans="1:10" x14ac:dyDescent="0.3">
      <c r="C234" s="84"/>
      <c r="J234" s="150"/>
    </row>
    <row r="235" spans="1:10" x14ac:dyDescent="0.3">
      <c r="C235" s="84"/>
      <c r="J235" s="150"/>
    </row>
    <row r="236" spans="1:10" x14ac:dyDescent="0.3">
      <c r="C236" s="84"/>
      <c r="J236" s="150"/>
    </row>
    <row r="237" spans="1:10" x14ac:dyDescent="0.3">
      <c r="C237" s="84"/>
      <c r="J237" s="150"/>
    </row>
    <row r="238" spans="1:10" x14ac:dyDescent="0.3">
      <c r="C238" s="84"/>
      <c r="J238" s="150"/>
    </row>
    <row r="239" spans="1:10" x14ac:dyDescent="0.3">
      <c r="C239" s="84"/>
      <c r="J239" s="150"/>
    </row>
    <row r="240" spans="1:10" x14ac:dyDescent="0.3">
      <c r="J240" s="150"/>
    </row>
    <row r="241" spans="10:10" x14ac:dyDescent="0.3">
      <c r="J241" s="150"/>
    </row>
    <row r="242" spans="10:10" x14ac:dyDescent="0.3">
      <c r="J242" s="150"/>
    </row>
    <row r="243" spans="10:10" x14ac:dyDescent="0.3">
      <c r="J243" s="150"/>
    </row>
    <row r="244" spans="10:10" x14ac:dyDescent="0.3">
      <c r="J244" s="150"/>
    </row>
    <row r="245" spans="10:10" x14ac:dyDescent="0.3">
      <c r="J245" s="150"/>
    </row>
    <row r="246" spans="10:10" x14ac:dyDescent="0.3">
      <c r="J246" s="150"/>
    </row>
    <row r="247" spans="10:10" x14ac:dyDescent="0.3">
      <c r="J247" s="150"/>
    </row>
    <row r="248" spans="10:10" x14ac:dyDescent="0.3">
      <c r="J248" s="150"/>
    </row>
    <row r="249" spans="10:10" x14ac:dyDescent="0.3">
      <c r="J249" s="150"/>
    </row>
    <row r="250" spans="10:10" x14ac:dyDescent="0.3">
      <c r="J250" s="150"/>
    </row>
    <row r="251" spans="10:10" x14ac:dyDescent="0.3">
      <c r="J251" s="150"/>
    </row>
    <row r="252" spans="10:10" x14ac:dyDescent="0.3">
      <c r="J252" s="150"/>
    </row>
    <row r="253" spans="10:10" x14ac:dyDescent="0.3">
      <c r="J253" s="150"/>
    </row>
    <row r="254" spans="10:10" x14ac:dyDescent="0.3">
      <c r="J254" s="150"/>
    </row>
    <row r="255" spans="10:10" x14ac:dyDescent="0.3">
      <c r="J255" s="150"/>
    </row>
    <row r="256" spans="10:10" x14ac:dyDescent="0.3">
      <c r="J256" s="150"/>
    </row>
    <row r="257" spans="10:10" x14ac:dyDescent="0.3">
      <c r="J257" s="150"/>
    </row>
    <row r="258" spans="10:10" x14ac:dyDescent="0.3">
      <c r="J258" s="150"/>
    </row>
    <row r="259" spans="10:10" x14ac:dyDescent="0.3">
      <c r="J259" s="150"/>
    </row>
    <row r="260" spans="10:10" x14ac:dyDescent="0.3">
      <c r="J260" s="150"/>
    </row>
    <row r="261" spans="10:10" x14ac:dyDescent="0.3">
      <c r="J261" s="150"/>
    </row>
    <row r="262" spans="10:10" x14ac:dyDescent="0.3">
      <c r="J262" s="150"/>
    </row>
    <row r="263" spans="10:10" x14ac:dyDescent="0.3">
      <c r="J263" s="150"/>
    </row>
    <row r="264" spans="10:10" x14ac:dyDescent="0.3">
      <c r="J264" s="150"/>
    </row>
    <row r="265" spans="10:10" x14ac:dyDescent="0.3">
      <c r="J265" s="150"/>
    </row>
    <row r="266" spans="10:10" x14ac:dyDescent="0.3">
      <c r="J266" s="150"/>
    </row>
    <row r="267" spans="10:10" x14ac:dyDescent="0.3">
      <c r="J267" s="150"/>
    </row>
    <row r="268" spans="10:10" x14ac:dyDescent="0.3">
      <c r="J268" s="150"/>
    </row>
    <row r="269" spans="10:10" x14ac:dyDescent="0.3">
      <c r="J269" s="150"/>
    </row>
    <row r="270" spans="10:10" x14ac:dyDescent="0.3">
      <c r="J270" s="150"/>
    </row>
    <row r="271" spans="10:10" x14ac:dyDescent="0.3">
      <c r="J271" s="150"/>
    </row>
    <row r="272" spans="10:10" x14ac:dyDescent="0.3">
      <c r="J272" s="150"/>
    </row>
    <row r="273" spans="10:10" x14ac:dyDescent="0.3">
      <c r="J273" s="150"/>
    </row>
    <row r="274" spans="10:10" x14ac:dyDescent="0.3">
      <c r="J274" s="150"/>
    </row>
    <row r="275" spans="10:10" x14ac:dyDescent="0.3">
      <c r="J275" s="150"/>
    </row>
    <row r="276" spans="10:10" x14ac:dyDescent="0.3">
      <c r="J276" s="150"/>
    </row>
    <row r="277" spans="10:10" x14ac:dyDescent="0.3">
      <c r="J277" s="150"/>
    </row>
    <row r="278" spans="10:10" x14ac:dyDescent="0.3">
      <c r="J278" s="150"/>
    </row>
    <row r="279" spans="10:10" x14ac:dyDescent="0.3">
      <c r="J279" s="150"/>
    </row>
    <row r="280" spans="10:10" x14ac:dyDescent="0.3">
      <c r="J280" s="150"/>
    </row>
    <row r="281" spans="10:10" x14ac:dyDescent="0.3">
      <c r="J281" s="150"/>
    </row>
    <row r="282" spans="10:10" x14ac:dyDescent="0.3">
      <c r="J282" s="150"/>
    </row>
    <row r="283" spans="10:10" x14ac:dyDescent="0.3">
      <c r="J283" s="150"/>
    </row>
    <row r="284" spans="10:10" x14ac:dyDescent="0.3">
      <c r="J284" s="150"/>
    </row>
    <row r="285" spans="10:10" x14ac:dyDescent="0.3">
      <c r="J285" s="150"/>
    </row>
    <row r="286" spans="10:10" x14ac:dyDescent="0.3">
      <c r="J286" s="150"/>
    </row>
    <row r="287" spans="10:10" x14ac:dyDescent="0.3">
      <c r="J287" s="150"/>
    </row>
    <row r="288" spans="10:10" x14ac:dyDescent="0.3">
      <c r="J288" s="150"/>
    </row>
    <row r="289" spans="10:10" x14ac:dyDescent="0.3">
      <c r="J289" s="150"/>
    </row>
    <row r="290" spans="10:10" x14ac:dyDescent="0.3">
      <c r="J290" s="150"/>
    </row>
    <row r="291" spans="10:10" x14ac:dyDescent="0.3">
      <c r="J291" s="150"/>
    </row>
    <row r="292" spans="10:10" x14ac:dyDescent="0.3">
      <c r="J292" s="150"/>
    </row>
    <row r="293" spans="10:10" x14ac:dyDescent="0.3">
      <c r="J293" s="150"/>
    </row>
    <row r="294" spans="10:10" x14ac:dyDescent="0.3">
      <c r="J294" s="150"/>
    </row>
    <row r="295" spans="10:10" x14ac:dyDescent="0.3">
      <c r="J295" s="150"/>
    </row>
    <row r="296" spans="10:10" x14ac:dyDescent="0.3">
      <c r="J296" s="150"/>
    </row>
    <row r="297" spans="10:10" x14ac:dyDescent="0.3">
      <c r="J297" s="150"/>
    </row>
    <row r="298" spans="10:10" x14ac:dyDescent="0.3">
      <c r="J298" s="150"/>
    </row>
    <row r="299" spans="10:10" x14ac:dyDescent="0.3">
      <c r="J299" s="150"/>
    </row>
    <row r="300" spans="10:10" x14ac:dyDescent="0.3">
      <c r="J300" s="150"/>
    </row>
    <row r="301" spans="10:10" x14ac:dyDescent="0.3">
      <c r="J301" s="150"/>
    </row>
    <row r="302" spans="10:10" x14ac:dyDescent="0.3">
      <c r="J302" s="150"/>
    </row>
    <row r="303" spans="10:10" x14ac:dyDescent="0.3">
      <c r="J303" s="150"/>
    </row>
    <row r="304" spans="10:10" x14ac:dyDescent="0.3">
      <c r="J304" s="150"/>
    </row>
    <row r="305" spans="10:10" x14ac:dyDescent="0.3">
      <c r="J305" s="150"/>
    </row>
    <row r="306" spans="10:10" x14ac:dyDescent="0.3">
      <c r="J306" s="150"/>
    </row>
    <row r="307" spans="10:10" x14ac:dyDescent="0.3">
      <c r="J307" s="150"/>
    </row>
    <row r="308" spans="10:10" x14ac:dyDescent="0.3">
      <c r="J308" s="150"/>
    </row>
    <row r="309" spans="10:10" x14ac:dyDescent="0.3">
      <c r="J309" s="150"/>
    </row>
    <row r="310" spans="10:10" x14ac:dyDescent="0.3">
      <c r="J310" s="150"/>
    </row>
    <row r="311" spans="10:10" x14ac:dyDescent="0.3">
      <c r="J311" s="150"/>
    </row>
    <row r="312" spans="10:10" x14ac:dyDescent="0.3">
      <c r="J312" s="150"/>
    </row>
    <row r="313" spans="10:10" x14ac:dyDescent="0.3">
      <c r="J313" s="150"/>
    </row>
    <row r="314" spans="10:10" x14ac:dyDescent="0.3">
      <c r="J314" s="150"/>
    </row>
    <row r="315" spans="10:10" x14ac:dyDescent="0.3">
      <c r="J315" s="150"/>
    </row>
    <row r="316" spans="10:10" x14ac:dyDescent="0.3">
      <c r="J316" s="150"/>
    </row>
    <row r="317" spans="10:10" x14ac:dyDescent="0.3">
      <c r="J317" s="150"/>
    </row>
    <row r="318" spans="10:10" x14ac:dyDescent="0.3">
      <c r="J318" s="150"/>
    </row>
    <row r="319" spans="10:10" x14ac:dyDescent="0.3">
      <c r="J319" s="150"/>
    </row>
    <row r="320" spans="10:10" x14ac:dyDescent="0.3">
      <c r="J320" s="150"/>
    </row>
    <row r="321" spans="10:10" x14ac:dyDescent="0.3">
      <c r="J321" s="150"/>
    </row>
  </sheetData>
  <mergeCells count="60">
    <mergeCell ref="A34:J34"/>
    <mergeCell ref="A60:J60"/>
    <mergeCell ref="A130:J130"/>
    <mergeCell ref="A143:J143"/>
    <mergeCell ref="J30:J31"/>
    <mergeCell ref="A33:J33"/>
    <mergeCell ref="C30:C31"/>
    <mergeCell ref="A30:A31"/>
    <mergeCell ref="B30:B31"/>
    <mergeCell ref="D30:D31"/>
    <mergeCell ref="E30:E31"/>
    <mergeCell ref="F30:I30"/>
    <mergeCell ref="D218:E218"/>
    <mergeCell ref="G218:I218"/>
    <mergeCell ref="A160:J160"/>
    <mergeCell ref="D217:E217"/>
    <mergeCell ref="G217:I217"/>
    <mergeCell ref="A178:J178"/>
    <mergeCell ref="A171:J171"/>
    <mergeCell ref="I29:J29"/>
    <mergeCell ref="A28:J28"/>
    <mergeCell ref="B25:F25"/>
    <mergeCell ref="I25:J25"/>
    <mergeCell ref="B26:E26"/>
    <mergeCell ref="I26:J26"/>
    <mergeCell ref="B27:E27"/>
    <mergeCell ref="I27:J27"/>
    <mergeCell ref="B23:E23"/>
    <mergeCell ref="F23:H23"/>
    <mergeCell ref="I23:J23"/>
    <mergeCell ref="B24:E24"/>
    <mergeCell ref="I24:J24"/>
    <mergeCell ref="B20:E20"/>
    <mergeCell ref="I20:J20"/>
    <mergeCell ref="B21:E21"/>
    <mergeCell ref="I21:J21"/>
    <mergeCell ref="B22:E22"/>
    <mergeCell ref="F22:H22"/>
    <mergeCell ref="I22:J22"/>
    <mergeCell ref="I17:J17"/>
    <mergeCell ref="B18:E18"/>
    <mergeCell ref="I18:J18"/>
    <mergeCell ref="B19:E19"/>
    <mergeCell ref="I19:J19"/>
    <mergeCell ref="K30:K31"/>
    <mergeCell ref="B15:E15"/>
    <mergeCell ref="H15:J15"/>
    <mergeCell ref="H2:I2"/>
    <mergeCell ref="H4:J4"/>
    <mergeCell ref="H5:J5"/>
    <mergeCell ref="H6:J6"/>
    <mergeCell ref="H7:J7"/>
    <mergeCell ref="H8:J8"/>
    <mergeCell ref="I11:J11"/>
    <mergeCell ref="I12:J12"/>
    <mergeCell ref="I13:J13"/>
    <mergeCell ref="H14:J14"/>
    <mergeCell ref="B16:F16"/>
    <mergeCell ref="I16:J16"/>
    <mergeCell ref="B17:E17"/>
  </mergeCells>
  <pageMargins left="0" right="0" top="0" bottom="0" header="0.31496062992125984" footer="0.31496062992125984"/>
  <pageSetup paperSize="9" scale="76" orientation="landscape" r:id="rId1"/>
  <rowBreaks count="3" manualBreakCount="3">
    <brk id="119" max="9" man="1"/>
    <brk id="158" max="9" man="1"/>
    <brk id="18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3"/>
  <sheetViews>
    <sheetView view="pageBreakPreview" zoomScale="110" zoomScaleSheetLayoutView="110" workbookViewId="0">
      <selection activeCell="T12" sqref="T12"/>
    </sheetView>
  </sheetViews>
  <sheetFormatPr defaultRowHeight="14.4" x14ac:dyDescent="0.3"/>
  <cols>
    <col min="1" max="1" width="4.33203125" customWidth="1"/>
    <col min="2" max="2" width="19.109375" customWidth="1"/>
    <col min="3" max="3" width="5.5546875" customWidth="1"/>
    <col min="4" max="4" width="4.5546875" customWidth="1"/>
    <col min="5" max="5" width="4.109375" customWidth="1"/>
    <col min="6" max="6" width="5.44140625" customWidth="1"/>
    <col min="7" max="7" width="4.6640625" customWidth="1"/>
    <col min="8" max="8" width="5.6640625" customWidth="1"/>
    <col min="9" max="10" width="5.88671875" customWidth="1"/>
    <col min="11" max="11" width="4.5546875" customWidth="1"/>
    <col min="12" max="12" width="4.44140625" customWidth="1"/>
    <col min="13" max="13" width="4.33203125" customWidth="1"/>
    <col min="14" max="14" width="4.109375" customWidth="1"/>
    <col min="15" max="16" width="4.88671875" customWidth="1"/>
    <col min="17" max="17" width="5.109375" customWidth="1"/>
    <col min="18" max="18" width="4.6640625" customWidth="1"/>
    <col min="19" max="19" width="4.44140625" customWidth="1"/>
    <col min="20" max="20" width="4.33203125" customWidth="1"/>
    <col min="21" max="21" width="4.88671875" customWidth="1"/>
    <col min="22" max="22" width="5.109375" customWidth="1"/>
    <col min="23" max="23" width="4.88671875" customWidth="1"/>
    <col min="24" max="24" width="4.5546875" customWidth="1"/>
    <col min="25" max="26" width="4.6640625" customWidth="1"/>
    <col min="27" max="27" width="5" customWidth="1"/>
    <col min="28" max="28" width="5.5546875" customWidth="1"/>
  </cols>
  <sheetData>
    <row r="1" spans="1:28" x14ac:dyDescent="0.3">
      <c r="Q1" s="246" t="s">
        <v>393</v>
      </c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</row>
    <row r="2" spans="1:28" x14ac:dyDescent="0.3">
      <c r="U2" s="252" t="s">
        <v>182</v>
      </c>
      <c r="V2" s="252"/>
      <c r="W2" s="252"/>
      <c r="X2" s="252"/>
      <c r="Y2" s="252"/>
      <c r="Z2" s="252"/>
      <c r="AA2" s="252"/>
      <c r="AB2" s="252"/>
    </row>
    <row r="3" spans="1:28" x14ac:dyDescent="0.3">
      <c r="A3" s="249" t="s">
        <v>162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</row>
    <row r="4" spans="1:28" x14ac:dyDescent="0.3">
      <c r="A4" s="251" t="s">
        <v>164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</row>
    <row r="5" spans="1:28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250" t="s">
        <v>163</v>
      </c>
      <c r="Z5" s="250"/>
      <c r="AA5" s="250"/>
      <c r="AB5" s="250"/>
    </row>
    <row r="6" spans="1:28" ht="45" customHeight="1" x14ac:dyDescent="0.3">
      <c r="A6" s="242" t="s">
        <v>143</v>
      </c>
      <c r="B6" s="242" t="s">
        <v>165</v>
      </c>
      <c r="C6" s="243" t="s">
        <v>316</v>
      </c>
      <c r="D6" s="242" t="s">
        <v>145</v>
      </c>
      <c r="E6" s="242"/>
      <c r="F6" s="242"/>
      <c r="G6" s="242"/>
      <c r="H6" s="242"/>
      <c r="I6" s="242" t="s">
        <v>151</v>
      </c>
      <c r="J6" s="242"/>
      <c r="K6" s="242"/>
      <c r="L6" s="242"/>
      <c r="M6" s="242"/>
      <c r="N6" s="242" t="s">
        <v>152</v>
      </c>
      <c r="O6" s="242"/>
      <c r="P6" s="242"/>
      <c r="Q6" s="242"/>
      <c r="R6" s="242"/>
      <c r="S6" s="242" t="s">
        <v>153</v>
      </c>
      <c r="T6" s="242"/>
      <c r="U6" s="242"/>
      <c r="V6" s="242"/>
      <c r="W6" s="242"/>
      <c r="X6" s="242" t="s">
        <v>154</v>
      </c>
      <c r="Y6" s="242"/>
      <c r="Z6" s="242"/>
      <c r="AA6" s="242"/>
      <c r="AB6" s="242"/>
    </row>
    <row r="7" spans="1:28" ht="30" customHeight="1" x14ac:dyDescent="0.3">
      <c r="A7" s="242"/>
      <c r="B7" s="242"/>
      <c r="C7" s="244"/>
      <c r="D7" s="242" t="s">
        <v>392</v>
      </c>
      <c r="E7" s="242" t="s">
        <v>146</v>
      </c>
      <c r="F7" s="242"/>
      <c r="G7" s="242"/>
      <c r="H7" s="242"/>
      <c r="I7" s="242" t="s">
        <v>392</v>
      </c>
      <c r="J7" s="242" t="s">
        <v>146</v>
      </c>
      <c r="K7" s="242"/>
      <c r="L7" s="242"/>
      <c r="M7" s="242"/>
      <c r="N7" s="242" t="s">
        <v>392</v>
      </c>
      <c r="O7" s="242" t="s">
        <v>146</v>
      </c>
      <c r="P7" s="242"/>
      <c r="Q7" s="242"/>
      <c r="R7" s="242"/>
      <c r="S7" s="242" t="s">
        <v>392</v>
      </c>
      <c r="T7" s="242" t="s">
        <v>146</v>
      </c>
      <c r="U7" s="242"/>
      <c r="V7" s="242"/>
      <c r="W7" s="242"/>
      <c r="X7" s="242" t="s">
        <v>392</v>
      </c>
      <c r="Y7" s="242" t="s">
        <v>146</v>
      </c>
      <c r="Z7" s="242"/>
      <c r="AA7" s="242"/>
      <c r="AB7" s="242"/>
    </row>
    <row r="8" spans="1:28" x14ac:dyDescent="0.3">
      <c r="A8" s="242"/>
      <c r="B8" s="242"/>
      <c r="C8" s="245"/>
      <c r="D8" s="242"/>
      <c r="E8" s="35" t="s">
        <v>147</v>
      </c>
      <c r="F8" s="35" t="s">
        <v>148</v>
      </c>
      <c r="G8" s="35" t="s">
        <v>149</v>
      </c>
      <c r="H8" s="35" t="s">
        <v>150</v>
      </c>
      <c r="I8" s="242"/>
      <c r="J8" s="35" t="s">
        <v>147</v>
      </c>
      <c r="K8" s="35" t="s">
        <v>148</v>
      </c>
      <c r="L8" s="35" t="s">
        <v>149</v>
      </c>
      <c r="M8" s="35" t="s">
        <v>150</v>
      </c>
      <c r="N8" s="242"/>
      <c r="O8" s="35" t="s">
        <v>147</v>
      </c>
      <c r="P8" s="35" t="s">
        <v>148</v>
      </c>
      <c r="Q8" s="35" t="s">
        <v>149</v>
      </c>
      <c r="R8" s="35" t="s">
        <v>150</v>
      </c>
      <c r="S8" s="242"/>
      <c r="T8" s="35" t="s">
        <v>147</v>
      </c>
      <c r="U8" s="35" t="s">
        <v>148</v>
      </c>
      <c r="V8" s="35" t="s">
        <v>149</v>
      </c>
      <c r="W8" s="35" t="s">
        <v>150</v>
      </c>
      <c r="X8" s="242"/>
      <c r="Y8" s="35" t="s">
        <v>147</v>
      </c>
      <c r="Z8" s="35" t="s">
        <v>148</v>
      </c>
      <c r="AA8" s="35" t="s">
        <v>149</v>
      </c>
      <c r="AB8" s="35" t="s">
        <v>150</v>
      </c>
    </row>
    <row r="9" spans="1:28" x14ac:dyDescent="0.3">
      <c r="A9" s="35">
        <v>1</v>
      </c>
      <c r="B9" s="35">
        <v>2</v>
      </c>
      <c r="C9" s="35">
        <v>3</v>
      </c>
      <c r="D9" s="35">
        <v>4</v>
      </c>
      <c r="E9" s="35">
        <v>5</v>
      </c>
      <c r="F9" s="35">
        <v>6</v>
      </c>
      <c r="G9" s="35">
        <v>7</v>
      </c>
      <c r="H9" s="35">
        <v>8</v>
      </c>
      <c r="I9" s="35">
        <v>9</v>
      </c>
      <c r="J9" s="35">
        <v>10</v>
      </c>
      <c r="K9" s="35">
        <v>11</v>
      </c>
      <c r="L9" s="35">
        <v>12</v>
      </c>
      <c r="M9" s="35">
        <v>13</v>
      </c>
      <c r="N9" s="35">
        <v>14</v>
      </c>
      <c r="O9" s="35">
        <v>15</v>
      </c>
      <c r="P9" s="35">
        <v>16</v>
      </c>
      <c r="Q9" s="35">
        <v>17</v>
      </c>
      <c r="R9" s="35">
        <v>18</v>
      </c>
      <c r="S9" s="35">
        <v>19</v>
      </c>
      <c r="T9" s="35">
        <v>20</v>
      </c>
      <c r="U9" s="35">
        <v>21</v>
      </c>
      <c r="V9" s="35">
        <v>22</v>
      </c>
      <c r="W9" s="35">
        <v>23</v>
      </c>
      <c r="X9" s="35">
        <v>24</v>
      </c>
      <c r="Y9" s="35">
        <v>25</v>
      </c>
      <c r="Z9" s="35">
        <v>26</v>
      </c>
      <c r="AA9" s="35">
        <v>27</v>
      </c>
      <c r="AB9" s="35">
        <v>28</v>
      </c>
    </row>
    <row r="10" spans="1:28" ht="36" customHeight="1" x14ac:dyDescent="0.3">
      <c r="A10" s="35">
        <v>1</v>
      </c>
      <c r="B10" s="36" t="s">
        <v>74</v>
      </c>
      <c r="C10" s="35">
        <v>3110</v>
      </c>
      <c r="D10" s="35">
        <f t="shared" ref="D10:D15" si="0">E10+F10+G10+H10</f>
        <v>0</v>
      </c>
      <c r="E10" s="35"/>
      <c r="F10" s="35"/>
      <c r="G10" s="35"/>
      <c r="H10" s="35"/>
      <c r="I10" s="35">
        <f t="shared" ref="I10:I15" si="1">J10+K10+L10+M10</f>
        <v>0</v>
      </c>
      <c r="J10" s="35"/>
      <c r="K10" s="35"/>
      <c r="L10" s="35"/>
      <c r="M10" s="35"/>
      <c r="N10" s="35">
        <f t="shared" ref="N10:N15" si="2">O10+P10+Q10+R10</f>
        <v>0</v>
      </c>
      <c r="O10" s="35"/>
      <c r="P10" s="35"/>
      <c r="Q10" s="35"/>
      <c r="R10" s="35"/>
      <c r="S10" s="35">
        <f t="shared" ref="S10:S15" si="3">T10+U10+V10+W10</f>
        <v>0</v>
      </c>
      <c r="T10" s="35"/>
      <c r="U10" s="35"/>
      <c r="V10" s="35"/>
      <c r="W10" s="35"/>
      <c r="X10" s="35">
        <f t="shared" ref="X10:X15" si="4">Y10+Z10+AA10+AB10</f>
        <v>0</v>
      </c>
      <c r="Y10" s="35"/>
      <c r="Z10" s="35"/>
      <c r="AA10" s="35"/>
      <c r="AB10" s="35"/>
    </row>
    <row r="11" spans="1:28" ht="74.25" customHeight="1" x14ac:dyDescent="0.3">
      <c r="A11" s="35">
        <v>2</v>
      </c>
      <c r="B11" s="36" t="s">
        <v>387</v>
      </c>
      <c r="C11" s="35">
        <v>3120</v>
      </c>
      <c r="D11" s="41">
        <f t="shared" si="0"/>
        <v>0</v>
      </c>
      <c r="E11" s="35"/>
      <c r="F11" s="35"/>
      <c r="G11" s="35"/>
      <c r="H11" s="41"/>
      <c r="I11" s="41">
        <f t="shared" si="1"/>
        <v>100</v>
      </c>
      <c r="J11" s="41"/>
      <c r="K11" s="159"/>
      <c r="L11" s="35"/>
      <c r="M11" s="159">
        <v>100</v>
      </c>
      <c r="N11" s="159">
        <f t="shared" si="2"/>
        <v>0</v>
      </c>
      <c r="O11" s="35"/>
      <c r="P11" s="35"/>
      <c r="Q11" s="159"/>
      <c r="R11" s="35"/>
      <c r="S11" s="38">
        <f t="shared" si="3"/>
        <v>0</v>
      </c>
      <c r="T11" s="35"/>
      <c r="U11" s="35"/>
      <c r="V11" s="35"/>
      <c r="W11" s="35"/>
      <c r="X11" s="38">
        <f t="shared" si="4"/>
        <v>0</v>
      </c>
      <c r="Y11" s="35"/>
      <c r="Z11" s="35"/>
      <c r="AA11" s="35"/>
      <c r="AB11" s="35"/>
    </row>
    <row r="12" spans="1:28" ht="72" customHeight="1" x14ac:dyDescent="0.3">
      <c r="A12" s="35">
        <v>3</v>
      </c>
      <c r="B12" s="36" t="s">
        <v>76</v>
      </c>
      <c r="C12" s="35">
        <v>3130</v>
      </c>
      <c r="D12" s="38">
        <f t="shared" si="0"/>
        <v>0</v>
      </c>
      <c r="E12" s="35"/>
      <c r="F12" s="35"/>
      <c r="G12" s="35"/>
      <c r="H12" s="35"/>
      <c r="I12" s="38">
        <f t="shared" si="1"/>
        <v>0</v>
      </c>
      <c r="J12" s="35"/>
      <c r="K12" s="35"/>
      <c r="L12" s="35"/>
      <c r="M12" s="35"/>
      <c r="N12" s="38">
        <f t="shared" si="2"/>
        <v>0</v>
      </c>
      <c r="O12" s="35"/>
      <c r="P12" s="35"/>
      <c r="Q12" s="35"/>
      <c r="R12" s="35"/>
      <c r="S12" s="38">
        <f t="shared" si="3"/>
        <v>0</v>
      </c>
      <c r="T12" s="35"/>
      <c r="U12" s="35"/>
      <c r="V12" s="35"/>
      <c r="W12" s="35"/>
      <c r="X12" s="38">
        <f t="shared" si="4"/>
        <v>0</v>
      </c>
      <c r="Y12" s="35"/>
      <c r="Z12" s="35"/>
      <c r="AA12" s="35"/>
      <c r="AB12" s="35"/>
    </row>
    <row r="13" spans="1:28" ht="107.25" customHeight="1" x14ac:dyDescent="0.3">
      <c r="A13" s="35">
        <v>4</v>
      </c>
      <c r="B13" s="36" t="s">
        <v>155</v>
      </c>
      <c r="C13" s="35">
        <v>3140</v>
      </c>
      <c r="D13" s="38">
        <f t="shared" si="0"/>
        <v>0</v>
      </c>
      <c r="E13" s="35"/>
      <c r="F13" s="35"/>
      <c r="G13" s="35"/>
      <c r="H13" s="35"/>
      <c r="I13" s="38">
        <f t="shared" si="1"/>
        <v>0</v>
      </c>
      <c r="J13" s="35"/>
      <c r="K13" s="35"/>
      <c r="L13" s="35"/>
      <c r="M13" s="35"/>
      <c r="N13" s="38">
        <f t="shared" si="2"/>
        <v>0</v>
      </c>
      <c r="O13" s="35"/>
      <c r="P13" s="35"/>
      <c r="Q13" s="35"/>
      <c r="R13" s="35"/>
      <c r="S13" s="38">
        <f t="shared" si="3"/>
        <v>0</v>
      </c>
      <c r="T13" s="35"/>
      <c r="U13" s="35"/>
      <c r="V13" s="35"/>
      <c r="W13" s="35"/>
      <c r="X13" s="38">
        <f t="shared" si="4"/>
        <v>0</v>
      </c>
      <c r="Y13" s="35"/>
      <c r="Z13" s="35"/>
      <c r="AA13" s="35"/>
      <c r="AB13" s="35"/>
    </row>
    <row r="14" spans="1:28" ht="78" customHeight="1" x14ac:dyDescent="0.3">
      <c r="A14" s="35">
        <v>5</v>
      </c>
      <c r="B14" s="36" t="s">
        <v>156</v>
      </c>
      <c r="C14" s="35">
        <v>3150</v>
      </c>
      <c r="D14" s="38">
        <f t="shared" si="0"/>
        <v>0</v>
      </c>
      <c r="E14" s="35"/>
      <c r="F14" s="35"/>
      <c r="G14" s="35"/>
      <c r="H14" s="35"/>
      <c r="I14" s="38">
        <f t="shared" si="1"/>
        <v>0</v>
      </c>
      <c r="J14" s="35"/>
      <c r="K14" s="35"/>
      <c r="L14" s="35"/>
      <c r="M14" s="35"/>
      <c r="N14" s="38">
        <f t="shared" si="2"/>
        <v>0</v>
      </c>
      <c r="O14" s="35"/>
      <c r="P14" s="35"/>
      <c r="Q14" s="35"/>
      <c r="R14" s="35"/>
      <c r="S14" s="38">
        <f t="shared" si="3"/>
        <v>0</v>
      </c>
      <c r="T14" s="35"/>
      <c r="U14" s="35"/>
      <c r="V14" s="35"/>
      <c r="W14" s="35"/>
      <c r="X14" s="38">
        <f t="shared" si="4"/>
        <v>0</v>
      </c>
      <c r="Y14" s="35"/>
      <c r="Z14" s="35"/>
      <c r="AA14" s="35"/>
      <c r="AB14" s="35"/>
    </row>
    <row r="15" spans="1:28" ht="36" customHeight="1" x14ac:dyDescent="0.3">
      <c r="A15" s="35">
        <v>6</v>
      </c>
      <c r="B15" s="36" t="s">
        <v>79</v>
      </c>
      <c r="C15" s="35">
        <v>3160</v>
      </c>
      <c r="D15" s="38">
        <f t="shared" si="0"/>
        <v>0</v>
      </c>
      <c r="E15" s="35"/>
      <c r="F15" s="35"/>
      <c r="G15" s="35"/>
      <c r="H15" s="35"/>
      <c r="I15" s="38">
        <f t="shared" si="1"/>
        <v>0</v>
      </c>
      <c r="J15" s="35"/>
      <c r="K15" s="35"/>
      <c r="L15" s="35"/>
      <c r="M15" s="35"/>
      <c r="N15" s="38">
        <f t="shared" si="2"/>
        <v>0</v>
      </c>
      <c r="O15" s="35"/>
      <c r="P15" s="35"/>
      <c r="Q15" s="35"/>
      <c r="R15" s="35"/>
      <c r="S15" s="38">
        <f t="shared" si="3"/>
        <v>0</v>
      </c>
      <c r="T15" s="35"/>
      <c r="U15" s="35"/>
      <c r="V15" s="35"/>
      <c r="W15" s="35"/>
      <c r="X15" s="38">
        <f t="shared" si="4"/>
        <v>0</v>
      </c>
      <c r="Y15" s="35"/>
      <c r="Z15" s="35"/>
      <c r="AA15" s="35"/>
      <c r="AB15" s="35"/>
    </row>
    <row r="16" spans="1:28" x14ac:dyDescent="0.3">
      <c r="A16" s="35"/>
      <c r="B16" s="37" t="s">
        <v>154</v>
      </c>
      <c r="C16" s="37"/>
      <c r="D16" s="35">
        <f>D10+D11+D13+D14+D15</f>
        <v>0</v>
      </c>
      <c r="E16" s="38">
        <f t="shared" ref="E16:AB16" si="5">E10+E11+E13+E14+E15</f>
        <v>0</v>
      </c>
      <c r="F16" s="38">
        <f t="shared" si="5"/>
        <v>0</v>
      </c>
      <c r="G16" s="38">
        <f t="shared" si="5"/>
        <v>0</v>
      </c>
      <c r="H16" s="38">
        <f t="shared" si="5"/>
        <v>0</v>
      </c>
      <c r="I16" s="159">
        <f t="shared" si="5"/>
        <v>100</v>
      </c>
      <c r="J16" s="38">
        <f t="shared" si="5"/>
        <v>0</v>
      </c>
      <c r="K16" s="159">
        <f t="shared" si="5"/>
        <v>0</v>
      </c>
      <c r="L16" s="38">
        <f t="shared" si="5"/>
        <v>0</v>
      </c>
      <c r="M16" s="159">
        <f t="shared" si="5"/>
        <v>100</v>
      </c>
      <c r="N16" s="159">
        <f t="shared" si="5"/>
        <v>0</v>
      </c>
      <c r="O16" s="38">
        <f t="shared" si="5"/>
        <v>0</v>
      </c>
      <c r="P16" s="38">
        <f t="shared" si="5"/>
        <v>0</v>
      </c>
      <c r="Q16" s="159">
        <f t="shared" si="5"/>
        <v>0</v>
      </c>
      <c r="R16" s="38">
        <f t="shared" si="5"/>
        <v>0</v>
      </c>
      <c r="S16" s="38">
        <f t="shared" si="5"/>
        <v>0</v>
      </c>
      <c r="T16" s="38">
        <f t="shared" si="5"/>
        <v>0</v>
      </c>
      <c r="U16" s="38">
        <f t="shared" si="5"/>
        <v>0</v>
      </c>
      <c r="V16" s="38">
        <f t="shared" si="5"/>
        <v>0</v>
      </c>
      <c r="W16" s="38">
        <f t="shared" si="5"/>
        <v>0</v>
      </c>
      <c r="X16" s="38">
        <f t="shared" si="5"/>
        <v>0</v>
      </c>
      <c r="Y16" s="38">
        <f t="shared" si="5"/>
        <v>0</v>
      </c>
      <c r="Z16" s="38">
        <f t="shared" si="5"/>
        <v>0</v>
      </c>
      <c r="AA16" s="38">
        <f t="shared" si="5"/>
        <v>0</v>
      </c>
      <c r="AB16" s="38">
        <f t="shared" si="5"/>
        <v>0</v>
      </c>
    </row>
    <row r="17" spans="1:28" x14ac:dyDescent="0.3">
      <c r="A17" s="35"/>
      <c r="B17" s="37" t="s">
        <v>157</v>
      </c>
      <c r="C17" s="37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</row>
    <row r="18" spans="1:28" x14ac:dyDescent="0.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</row>
    <row r="19" spans="1:28" ht="25.5" customHeight="1" x14ac:dyDescent="0.3">
      <c r="A19" s="11"/>
      <c r="B19" s="247" t="s">
        <v>385</v>
      </c>
      <c r="C19" s="247"/>
      <c r="D19" s="247"/>
      <c r="E19" s="247"/>
      <c r="F19" s="11"/>
      <c r="G19" s="11"/>
      <c r="H19" s="11"/>
      <c r="I19" s="11"/>
      <c r="J19" s="11"/>
      <c r="K19" s="11"/>
      <c r="L19" s="11"/>
      <c r="M19" s="225" t="s">
        <v>159</v>
      </c>
      <c r="N19" s="225"/>
      <c r="O19" s="225"/>
      <c r="P19" s="225"/>
      <c r="Q19" s="225"/>
      <c r="R19" s="225"/>
      <c r="S19" s="11"/>
      <c r="T19" s="11"/>
      <c r="U19" s="248" t="s">
        <v>360</v>
      </c>
      <c r="V19" s="248"/>
      <c r="W19" s="248"/>
      <c r="X19" s="248"/>
      <c r="Y19" s="248"/>
      <c r="Z19" s="248"/>
      <c r="AA19" s="11"/>
      <c r="AB19" s="11"/>
    </row>
    <row r="20" spans="1:28" x14ac:dyDescent="0.3">
      <c r="A20" s="11"/>
      <c r="B20" s="5" t="s">
        <v>158</v>
      </c>
      <c r="C20" s="27"/>
      <c r="D20" s="11"/>
      <c r="E20" s="11"/>
      <c r="F20" s="11"/>
      <c r="G20" s="11"/>
      <c r="H20" s="11"/>
      <c r="I20" s="11"/>
      <c r="J20" s="11"/>
      <c r="K20" s="11"/>
      <c r="L20" s="11"/>
      <c r="M20" s="207" t="s">
        <v>342</v>
      </c>
      <c r="N20" s="207"/>
      <c r="O20" s="207"/>
      <c r="P20" s="207"/>
      <c r="Q20" s="207"/>
      <c r="R20" s="207"/>
      <c r="S20" s="11"/>
      <c r="T20" s="11"/>
      <c r="U20" s="221" t="s">
        <v>161</v>
      </c>
      <c r="V20" s="221"/>
      <c r="W20" s="221"/>
      <c r="X20" s="221"/>
      <c r="Y20" s="221"/>
      <c r="Z20" s="221"/>
      <c r="AA20" s="11"/>
      <c r="AB20" s="11"/>
    </row>
    <row r="21" spans="1:28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</row>
    <row r="22" spans="1:28" x14ac:dyDescent="0.3">
      <c r="A22" s="8"/>
      <c r="B22" s="12" t="s">
        <v>364</v>
      </c>
      <c r="C22" s="12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1:28" x14ac:dyDescent="0.3">
      <c r="A23" s="8"/>
      <c r="B23" s="158" t="s">
        <v>365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1:28" x14ac:dyDescent="0.3">
      <c r="A24" s="8"/>
      <c r="B24" s="55" t="s">
        <v>376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1:28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1:28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1:28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8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1:28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28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1:28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1:28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1:28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1:28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spans="1:28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28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spans="1:28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28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28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28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 spans="1:28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 spans="1:28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:28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spans="1:28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1:28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 spans="1:28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spans="1:28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</row>
    <row r="48" spans="1:28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</row>
    <row r="49" spans="1:28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spans="1:28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1:28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1:28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spans="1:28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1:28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spans="1:28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spans="1:28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 spans="1:28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58" spans="1:28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</row>
    <row r="59" spans="1:28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</row>
    <row r="60" spans="1:28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 spans="1:28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</row>
    <row r="62" spans="1:28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 spans="1:28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</row>
    <row r="64" spans="1:28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 spans="1:28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</row>
    <row r="66" spans="1:28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</row>
    <row r="67" spans="1:28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</row>
    <row r="68" spans="1:28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</row>
    <row r="69" spans="1:28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</row>
    <row r="70" spans="1:28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</row>
    <row r="71" spans="1:28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</row>
    <row r="72" spans="1:28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</row>
    <row r="73" spans="1:28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</row>
    <row r="74" spans="1:28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</row>
    <row r="75" spans="1:28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</row>
    <row r="76" spans="1:28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</row>
    <row r="77" spans="1:28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</row>
    <row r="78" spans="1:28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</row>
    <row r="79" spans="1:28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</row>
    <row r="80" spans="1:28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</row>
    <row r="81" spans="1:28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</row>
    <row r="82" spans="1:28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</row>
    <row r="83" spans="1:28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</row>
  </sheetData>
  <mergeCells count="28">
    <mergeCell ref="Q1:AB1"/>
    <mergeCell ref="B19:E19"/>
    <mergeCell ref="M19:R19"/>
    <mergeCell ref="U19:Z19"/>
    <mergeCell ref="U20:Z20"/>
    <mergeCell ref="M20:R20"/>
    <mergeCell ref="B6:B8"/>
    <mergeCell ref="S7:S8"/>
    <mergeCell ref="T7:W7"/>
    <mergeCell ref="A3:AB3"/>
    <mergeCell ref="Y5:AB5"/>
    <mergeCell ref="A4:AB4"/>
    <mergeCell ref="U2:AB2"/>
    <mergeCell ref="X6:AB6"/>
    <mergeCell ref="X7:X8"/>
    <mergeCell ref="Y7:AB7"/>
    <mergeCell ref="N6:R6"/>
    <mergeCell ref="N7:N8"/>
    <mergeCell ref="O7:R7"/>
    <mergeCell ref="S6:W6"/>
    <mergeCell ref="A6:A8"/>
    <mergeCell ref="I6:M6"/>
    <mergeCell ref="J7:M7"/>
    <mergeCell ref="I7:I8"/>
    <mergeCell ref="C6:C8"/>
    <mergeCell ref="D6:H6"/>
    <mergeCell ref="D7:D8"/>
    <mergeCell ref="E7:H7"/>
  </mergeCells>
  <pageMargins left="0" right="0" top="0" bottom="0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4"/>
  <sheetViews>
    <sheetView view="pageBreakPreview" zoomScaleSheetLayoutView="100" workbookViewId="0">
      <selection activeCell="J1" sqref="J1:M1"/>
    </sheetView>
  </sheetViews>
  <sheetFormatPr defaultRowHeight="14.4" x14ac:dyDescent="0.3"/>
  <cols>
    <col min="1" max="1" width="5.5546875" customWidth="1"/>
    <col min="2" max="2" width="16.109375" customWidth="1"/>
    <col min="3" max="3" width="10.88671875" customWidth="1"/>
    <col min="4" max="4" width="9.33203125" customWidth="1"/>
    <col min="5" max="5" width="13.33203125" customWidth="1"/>
    <col min="6" max="6" width="13.109375" customWidth="1"/>
    <col min="7" max="7" width="9.109375" customWidth="1"/>
    <col min="8" max="8" width="12" customWidth="1"/>
    <col min="9" max="10" width="7.88671875" customWidth="1"/>
    <col min="11" max="11" width="8.6640625" customWidth="1"/>
    <col min="12" max="12" width="15.44140625" customWidth="1"/>
    <col min="13" max="13" width="13.88671875" customWidth="1"/>
  </cols>
  <sheetData>
    <row r="1" spans="1:28" x14ac:dyDescent="0.3">
      <c r="J1" s="252" t="s">
        <v>394</v>
      </c>
      <c r="K1" s="252"/>
      <c r="L1" s="252"/>
      <c r="M1" s="252"/>
    </row>
    <row r="2" spans="1:28" x14ac:dyDescent="0.3">
      <c r="J2" s="252" t="s">
        <v>183</v>
      </c>
      <c r="K2" s="252"/>
      <c r="L2" s="252"/>
      <c r="M2" s="252"/>
    </row>
    <row r="3" spans="1:28" x14ac:dyDescent="0.3">
      <c r="A3" s="249" t="s">
        <v>179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</row>
    <row r="4" spans="1:28" x14ac:dyDescent="0.3">
      <c r="A4" s="251" t="s">
        <v>181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</row>
    <row r="5" spans="1:28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250" t="s">
        <v>180</v>
      </c>
      <c r="M5" s="250"/>
    </row>
    <row r="6" spans="1:28" ht="87" customHeight="1" x14ac:dyDescent="0.3">
      <c r="A6" s="253" t="s">
        <v>143</v>
      </c>
      <c r="B6" s="253" t="s">
        <v>144</v>
      </c>
      <c r="C6" s="253" t="s">
        <v>166</v>
      </c>
      <c r="D6" s="253" t="s">
        <v>167</v>
      </c>
      <c r="E6" s="253" t="s">
        <v>168</v>
      </c>
      <c r="F6" s="253" t="s">
        <v>169</v>
      </c>
      <c r="G6" s="253" t="s">
        <v>170</v>
      </c>
      <c r="H6" s="253"/>
      <c r="I6" s="253"/>
      <c r="J6" s="253"/>
      <c r="K6" s="253"/>
      <c r="L6" s="253" t="s">
        <v>177</v>
      </c>
      <c r="M6" s="253" t="s">
        <v>178</v>
      </c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8"/>
      <c r="Z6" s="8"/>
      <c r="AA6" s="8"/>
      <c r="AB6" s="8"/>
    </row>
    <row r="7" spans="1:28" x14ac:dyDescent="0.3">
      <c r="A7" s="253"/>
      <c r="B7" s="253"/>
      <c r="C7" s="253"/>
      <c r="D7" s="253"/>
      <c r="E7" s="253"/>
      <c r="F7" s="253"/>
      <c r="G7" s="253" t="s">
        <v>171</v>
      </c>
      <c r="H7" s="253" t="s">
        <v>172</v>
      </c>
      <c r="I7" s="253" t="s">
        <v>173</v>
      </c>
      <c r="J7" s="253"/>
      <c r="K7" s="253"/>
      <c r="L7" s="253"/>
      <c r="M7" s="25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8"/>
      <c r="Z7" s="8"/>
      <c r="AA7" s="8"/>
      <c r="AB7" s="8"/>
    </row>
    <row r="8" spans="1:28" ht="91.5" customHeight="1" x14ac:dyDescent="0.3">
      <c r="A8" s="253"/>
      <c r="B8" s="253"/>
      <c r="C8" s="253"/>
      <c r="D8" s="253"/>
      <c r="E8" s="253"/>
      <c r="F8" s="253"/>
      <c r="G8" s="253"/>
      <c r="H8" s="253"/>
      <c r="I8" s="14" t="s">
        <v>174</v>
      </c>
      <c r="J8" s="14" t="s">
        <v>175</v>
      </c>
      <c r="K8" s="14" t="s">
        <v>176</v>
      </c>
      <c r="L8" s="253"/>
      <c r="M8" s="25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8"/>
      <c r="Z8" s="8"/>
      <c r="AA8" s="8"/>
      <c r="AB8" s="8"/>
    </row>
    <row r="9" spans="1:28" x14ac:dyDescent="0.3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  <c r="M9" s="9">
        <v>13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28" x14ac:dyDescent="0.3">
      <c r="A10" s="9" t="s">
        <v>370</v>
      </c>
      <c r="B10" s="9" t="s">
        <v>370</v>
      </c>
      <c r="C10" s="9" t="s">
        <v>370</v>
      </c>
      <c r="D10" s="9" t="s">
        <v>370</v>
      </c>
      <c r="E10" s="9" t="s">
        <v>370</v>
      </c>
      <c r="F10" s="9" t="s">
        <v>370</v>
      </c>
      <c r="G10" s="9" t="s">
        <v>370</v>
      </c>
      <c r="H10" s="9" t="s">
        <v>370</v>
      </c>
      <c r="I10" s="9" t="s">
        <v>370</v>
      </c>
      <c r="J10" s="9" t="s">
        <v>370</v>
      </c>
      <c r="K10" s="9" t="s">
        <v>370</v>
      </c>
      <c r="L10" s="9" t="s">
        <v>370</v>
      </c>
      <c r="M10" s="9" t="s">
        <v>370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28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spans="1:28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spans="1:28" x14ac:dyDescent="0.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1:28" x14ac:dyDescent="0.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  <row r="15" spans="1:28" x14ac:dyDescent="0.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spans="1:28" x14ac:dyDescent="0.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 spans="1:28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</row>
    <row r="18" spans="1:28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</row>
    <row r="19" spans="1:28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spans="1:28" ht="25.5" customHeight="1" x14ac:dyDescent="0.3">
      <c r="A20" s="8"/>
      <c r="B20" s="247" t="s">
        <v>385</v>
      </c>
      <c r="C20" s="247"/>
      <c r="D20" s="8"/>
      <c r="E20" s="8"/>
      <c r="F20" s="254" t="s">
        <v>159</v>
      </c>
      <c r="G20" s="254"/>
      <c r="H20" s="254"/>
      <c r="I20" s="8"/>
      <c r="J20" s="226" t="s">
        <v>360</v>
      </c>
      <c r="K20" s="226"/>
      <c r="L20" s="226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1:28" x14ac:dyDescent="0.3">
      <c r="A21" s="8"/>
      <c r="B21" s="5" t="s">
        <v>158</v>
      </c>
      <c r="C21" s="8"/>
      <c r="D21" s="8"/>
      <c r="E21" s="8"/>
      <c r="F21" s="255" t="s">
        <v>160</v>
      </c>
      <c r="G21" s="255"/>
      <c r="H21" s="255"/>
      <c r="I21" s="8"/>
      <c r="J21" s="221" t="s">
        <v>161</v>
      </c>
      <c r="K21" s="221"/>
      <c r="L21" s="221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</row>
    <row r="22" spans="1:28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1:28" x14ac:dyDescent="0.3">
      <c r="A23" s="8"/>
      <c r="B23" s="12" t="s">
        <v>364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1:28" x14ac:dyDescent="0.3">
      <c r="A24" s="8"/>
      <c r="B24" s="55" t="s">
        <v>365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1:28" x14ac:dyDescent="0.3">
      <c r="A25" s="8"/>
      <c r="B25" s="56" t="s">
        <v>376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1:28" x14ac:dyDescent="0.3">
      <c r="A26" s="8"/>
      <c r="B26" s="54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1:28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8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1:28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28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1:28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1:28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1:28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1:28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spans="1:28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28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spans="1:28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28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28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28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 spans="1:28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 spans="1:28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:28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spans="1:28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1:28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 spans="1:28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spans="1:28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</row>
    <row r="48" spans="1:28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</row>
    <row r="49" spans="1:28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spans="1:28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1:28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1:28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spans="1:28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1:28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</sheetData>
  <mergeCells count="22">
    <mergeCell ref="F21:H21"/>
    <mergeCell ref="J20:L20"/>
    <mergeCell ref="J21:L21"/>
    <mergeCell ref="F6:F8"/>
    <mergeCell ref="L6:L8"/>
    <mergeCell ref="G6:K6"/>
    <mergeCell ref="G7:G8"/>
    <mergeCell ref="H7:H8"/>
    <mergeCell ref="I7:K7"/>
    <mergeCell ref="E6:E8"/>
    <mergeCell ref="J1:M1"/>
    <mergeCell ref="J2:M2"/>
    <mergeCell ref="F20:H20"/>
    <mergeCell ref="M6:M8"/>
    <mergeCell ref="A3:M3"/>
    <mergeCell ref="L5:M5"/>
    <mergeCell ref="A4:M4"/>
    <mergeCell ref="B20:C20"/>
    <mergeCell ref="A6:A8"/>
    <mergeCell ref="B6:B8"/>
    <mergeCell ref="C6:C8"/>
    <mergeCell ref="D6:D8"/>
  </mergeCells>
  <pageMargins left="0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8"/>
  <sheetViews>
    <sheetView view="pageBreakPreview" zoomScale="110" zoomScaleSheetLayoutView="110" workbookViewId="0">
      <selection activeCell="H16" sqref="H16"/>
    </sheetView>
  </sheetViews>
  <sheetFormatPr defaultRowHeight="14.4" x14ac:dyDescent="0.3"/>
  <cols>
    <col min="1" max="1" width="17.44140625" customWidth="1"/>
    <col min="2" max="2" width="8.44140625" customWidth="1"/>
    <col min="3" max="3" width="11.5546875" customWidth="1"/>
    <col min="4" max="4" width="9.5546875" customWidth="1"/>
    <col min="5" max="6" width="9.44140625" customWidth="1"/>
    <col min="7" max="7" width="9.5546875" customWidth="1"/>
    <col min="8" max="8" width="9.109375" customWidth="1"/>
    <col min="9" max="9" width="11.6640625" customWidth="1"/>
    <col min="10" max="10" width="12.33203125" customWidth="1"/>
    <col min="11" max="11" width="8.88671875" customWidth="1"/>
    <col min="12" max="12" width="11.44140625" customWidth="1"/>
    <col min="13" max="13" width="12" customWidth="1"/>
  </cols>
  <sheetData>
    <row r="1" spans="1:23" x14ac:dyDescent="0.3">
      <c r="A1" s="15"/>
      <c r="B1" s="15"/>
      <c r="C1" s="15"/>
      <c r="D1" s="15"/>
      <c r="E1" s="15"/>
      <c r="F1" s="15"/>
      <c r="G1" s="15"/>
      <c r="H1" s="15"/>
      <c r="I1" s="15"/>
      <c r="J1" s="257" t="s">
        <v>395</v>
      </c>
      <c r="K1" s="257"/>
      <c r="L1" s="257"/>
      <c r="M1" s="257"/>
    </row>
    <row r="2" spans="1:23" x14ac:dyDescent="0.3">
      <c r="A2" s="15"/>
      <c r="B2" s="15"/>
      <c r="C2" s="15"/>
      <c r="D2" s="15"/>
      <c r="E2" s="15"/>
      <c r="F2" s="15"/>
      <c r="G2" s="15"/>
      <c r="H2" s="15"/>
      <c r="I2" s="15"/>
      <c r="J2" s="257" t="s">
        <v>195</v>
      </c>
      <c r="K2" s="257"/>
      <c r="L2" s="257"/>
      <c r="M2" s="257"/>
    </row>
    <row r="3" spans="1:23" ht="15.6" x14ac:dyDescent="0.3">
      <c r="A3" s="256" t="s">
        <v>193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</row>
    <row r="4" spans="1:23" x14ac:dyDescent="0.3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23" x14ac:dyDescent="0.3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6" t="s">
        <v>194</v>
      </c>
    </row>
    <row r="6" spans="1:23" ht="40.5" customHeight="1" x14ac:dyDescent="0.3">
      <c r="A6" s="253" t="s">
        <v>196</v>
      </c>
      <c r="B6" s="253" t="s">
        <v>396</v>
      </c>
      <c r="C6" s="253"/>
      <c r="D6" s="253"/>
      <c r="E6" s="253" t="s">
        <v>186</v>
      </c>
      <c r="F6" s="253" t="s">
        <v>187</v>
      </c>
      <c r="G6" s="253"/>
      <c r="H6" s="253"/>
      <c r="I6" s="253"/>
      <c r="J6" s="253"/>
      <c r="K6" s="253" t="s">
        <v>397</v>
      </c>
      <c r="L6" s="253"/>
      <c r="M6" s="253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x14ac:dyDescent="0.3">
      <c r="A7" s="253"/>
      <c r="B7" s="253" t="s">
        <v>154</v>
      </c>
      <c r="C7" s="253" t="s">
        <v>173</v>
      </c>
      <c r="D7" s="253"/>
      <c r="E7" s="253"/>
      <c r="F7" s="253" t="s">
        <v>188</v>
      </c>
      <c r="G7" s="253" t="s">
        <v>189</v>
      </c>
      <c r="H7" s="253" t="s">
        <v>190</v>
      </c>
      <c r="I7" s="253" t="s">
        <v>191</v>
      </c>
      <c r="J7" s="253" t="s">
        <v>192</v>
      </c>
      <c r="K7" s="253" t="s">
        <v>154</v>
      </c>
      <c r="L7" s="253" t="s">
        <v>173</v>
      </c>
      <c r="M7" s="253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 ht="39.6" x14ac:dyDescent="0.3">
      <c r="A8" s="253"/>
      <c r="B8" s="253"/>
      <c r="C8" s="14" t="s">
        <v>184</v>
      </c>
      <c r="D8" s="14" t="s">
        <v>185</v>
      </c>
      <c r="E8" s="253"/>
      <c r="F8" s="253"/>
      <c r="G8" s="253"/>
      <c r="H8" s="253"/>
      <c r="I8" s="253"/>
      <c r="J8" s="253"/>
      <c r="K8" s="253"/>
      <c r="L8" s="14" t="s">
        <v>184</v>
      </c>
      <c r="M8" s="14" t="s">
        <v>185</v>
      </c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x14ac:dyDescent="0.3">
      <c r="A9" s="14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4">
        <v>11</v>
      </c>
      <c r="L9" s="14">
        <v>12</v>
      </c>
      <c r="M9" s="14">
        <v>13</v>
      </c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 ht="52.8" x14ac:dyDescent="0.3">
      <c r="A10" s="17" t="s">
        <v>197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 x14ac:dyDescent="0.3">
      <c r="A11" s="17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x14ac:dyDescent="0.3">
      <c r="A12" s="17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 ht="52.8" x14ac:dyDescent="0.3">
      <c r="A13" s="17" t="s">
        <v>198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 x14ac:dyDescent="0.3">
      <c r="A14" s="17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x14ac:dyDescent="0.3">
      <c r="A15" s="17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3" ht="52.8" x14ac:dyDescent="0.3">
      <c r="A16" s="17" t="s">
        <v>199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23" x14ac:dyDescent="0.3">
      <c r="A17" s="17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23" x14ac:dyDescent="0.3">
      <c r="A18" s="17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x14ac:dyDescent="0.3">
      <c r="A19" s="17" t="s">
        <v>154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8"/>
      <c r="O19" s="8"/>
      <c r="P19" s="8"/>
      <c r="Q19" s="8"/>
      <c r="R19" s="8"/>
      <c r="S19" s="8"/>
      <c r="T19" s="8"/>
      <c r="U19" s="8"/>
      <c r="V19" s="8"/>
      <c r="W19" s="8"/>
    </row>
    <row r="20" spans="1:23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spans="1:23" x14ac:dyDescent="0.3">
      <c r="A21" s="2" t="s">
        <v>385</v>
      </c>
      <c r="B21" s="8"/>
      <c r="C21" s="8"/>
      <c r="D21" s="254" t="s">
        <v>159</v>
      </c>
      <c r="E21" s="254"/>
      <c r="F21" s="254"/>
      <c r="G21" s="8"/>
      <c r="H21" s="8"/>
      <c r="I21" s="226" t="s">
        <v>360</v>
      </c>
      <c r="J21" s="226"/>
      <c r="K21" s="226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x14ac:dyDescent="0.3">
      <c r="A22" s="7" t="s">
        <v>158</v>
      </c>
      <c r="B22" s="8"/>
      <c r="C22" s="8"/>
      <c r="D22" s="255" t="s">
        <v>160</v>
      </c>
      <c r="E22" s="255"/>
      <c r="F22" s="255"/>
      <c r="G22" s="8"/>
      <c r="H22" s="8"/>
      <c r="I22" s="221" t="s">
        <v>161</v>
      </c>
      <c r="J22" s="221"/>
      <c r="K22" s="221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1:23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 spans="1:23" x14ac:dyDescent="0.3">
      <c r="A24" s="53" t="s">
        <v>364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x14ac:dyDescent="0.3">
      <c r="A25" s="55" t="s">
        <v>365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</row>
    <row r="26" spans="1:23" x14ac:dyDescent="0.3">
      <c r="A26" s="55" t="s">
        <v>376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</row>
    <row r="27" spans="1:23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</row>
    <row r="28" spans="1:23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</row>
    <row r="29" spans="1:23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</row>
    <row r="30" spans="1:23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spans="1:23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</row>
    <row r="32" spans="1:23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</row>
    <row r="33" spans="1:23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</row>
    <row r="34" spans="1:23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1:23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1:23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1:23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1:23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1:23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1:23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1:23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1:23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1:23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1:23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1:23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1:23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1:23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</row>
    <row r="48" spans="1:23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</row>
    <row r="49" spans="1:23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</row>
    <row r="50" spans="1:23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</row>
    <row r="51" spans="1:23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</row>
    <row r="52" spans="1:23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</row>
    <row r="53" spans="1:23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</row>
    <row r="54" spans="1:23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</row>
    <row r="55" spans="1:23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</row>
    <row r="56" spans="1:23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</row>
    <row r="57" spans="1:23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</row>
    <row r="58" spans="1:23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</row>
    <row r="59" spans="1:23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</row>
    <row r="60" spans="1:23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</row>
    <row r="61" spans="1:23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</row>
    <row r="62" spans="1:23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</row>
    <row r="63" spans="1:23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</row>
    <row r="64" spans="1:23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</row>
    <row r="65" spans="1:23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</row>
    <row r="66" spans="1:23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</row>
    <row r="67" spans="1:23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</row>
    <row r="68" spans="1:23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</row>
    <row r="69" spans="1:23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</row>
    <row r="70" spans="1:23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</row>
    <row r="71" spans="1:23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</row>
    <row r="72" spans="1:23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</row>
    <row r="73" spans="1:23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</row>
    <row r="74" spans="1:23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</row>
    <row r="75" spans="1:23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</row>
    <row r="76" spans="1:23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</row>
    <row r="77" spans="1:23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</row>
    <row r="78" spans="1:23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</row>
    <row r="79" spans="1:23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</row>
    <row r="80" spans="1:23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</row>
    <row r="81" spans="1:23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</row>
    <row r="82" spans="1:23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</row>
    <row r="83" spans="1:23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</row>
    <row r="84" spans="1:23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</row>
    <row r="85" spans="1:23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</row>
    <row r="86" spans="1:23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</row>
    <row r="87" spans="1:23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</row>
    <row r="88" spans="1:23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</row>
    <row r="89" spans="1:23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</row>
    <row r="90" spans="1:23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</row>
    <row r="91" spans="1:23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</row>
    <row r="92" spans="1:23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</row>
    <row r="93" spans="1:23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</row>
    <row r="94" spans="1:23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</row>
    <row r="95" spans="1:23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</row>
    <row r="96" spans="1:23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</row>
    <row r="97" spans="1:23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</row>
    <row r="98" spans="1:23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</row>
    <row r="99" spans="1:23" x14ac:dyDescent="0.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</row>
    <row r="100" spans="1:23" x14ac:dyDescent="0.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</row>
    <row r="101" spans="1:23" x14ac:dyDescent="0.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</row>
    <row r="102" spans="1:23" x14ac:dyDescent="0.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</row>
    <row r="103" spans="1:23" x14ac:dyDescent="0.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</row>
    <row r="104" spans="1:23" x14ac:dyDescent="0.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</row>
    <row r="105" spans="1:23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</row>
    <row r="106" spans="1:23" x14ac:dyDescent="0.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</row>
    <row r="107" spans="1:23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</row>
    <row r="108" spans="1:23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</row>
    <row r="109" spans="1:23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</row>
    <row r="110" spans="1:23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</row>
    <row r="111" spans="1:23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</row>
    <row r="112" spans="1:23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</row>
    <row r="113" spans="1:23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</row>
    <row r="114" spans="1:23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</row>
    <row r="115" spans="1:23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</row>
    <row r="116" spans="1:23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</row>
    <row r="117" spans="1:23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</row>
    <row r="118" spans="1:23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</row>
    <row r="119" spans="1:23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</row>
    <row r="120" spans="1:23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</row>
    <row r="121" spans="1:23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</row>
    <row r="122" spans="1:23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</row>
    <row r="123" spans="1:23" x14ac:dyDescent="0.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</row>
    <row r="124" spans="1:23" x14ac:dyDescent="0.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</row>
    <row r="125" spans="1:23" x14ac:dyDescent="0.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</row>
    <row r="126" spans="1:23" x14ac:dyDescent="0.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</row>
    <row r="127" spans="1:23" x14ac:dyDescent="0.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</row>
    <row r="128" spans="1:23" x14ac:dyDescent="0.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</row>
    <row r="129" spans="1:23" x14ac:dyDescent="0.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</row>
    <row r="130" spans="1:23" x14ac:dyDescent="0.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</row>
    <row r="131" spans="1:23" x14ac:dyDescent="0.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</row>
    <row r="132" spans="1:23" x14ac:dyDescent="0.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</row>
    <row r="133" spans="1:23" x14ac:dyDescent="0.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</row>
    <row r="134" spans="1:23" x14ac:dyDescent="0.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</row>
    <row r="135" spans="1:23" x14ac:dyDescent="0.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</row>
    <row r="136" spans="1:23" x14ac:dyDescent="0.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</row>
    <row r="137" spans="1:23" x14ac:dyDescent="0.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</row>
    <row r="138" spans="1:23" x14ac:dyDescent="0.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</row>
    <row r="139" spans="1:23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</row>
    <row r="140" spans="1:23" x14ac:dyDescent="0.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</row>
    <row r="141" spans="1:23" x14ac:dyDescent="0.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</row>
    <row r="142" spans="1:23" x14ac:dyDescent="0.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</row>
    <row r="143" spans="1:23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</row>
    <row r="144" spans="1:23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</row>
    <row r="145" spans="1:23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</row>
    <row r="146" spans="1:23" x14ac:dyDescent="0.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</row>
    <row r="147" spans="1:23" x14ac:dyDescent="0.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</row>
    <row r="148" spans="1:23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</row>
    <row r="149" spans="1:23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</row>
    <row r="150" spans="1:23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</row>
    <row r="151" spans="1:23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</row>
    <row r="152" spans="1:23" x14ac:dyDescent="0.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</row>
    <row r="153" spans="1:23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</row>
    <row r="154" spans="1:23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</row>
    <row r="155" spans="1:23" x14ac:dyDescent="0.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</row>
    <row r="156" spans="1:23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</row>
    <row r="157" spans="1:23" x14ac:dyDescent="0.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</row>
    <row r="158" spans="1:23" x14ac:dyDescent="0.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</row>
    <row r="159" spans="1:23" x14ac:dyDescent="0.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</row>
    <row r="160" spans="1:23" x14ac:dyDescent="0.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</row>
    <row r="161" spans="1:23" x14ac:dyDescent="0.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</row>
    <row r="162" spans="1:23" x14ac:dyDescent="0.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</row>
    <row r="163" spans="1:23" x14ac:dyDescent="0.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</row>
    <row r="164" spans="1:23" x14ac:dyDescent="0.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</row>
    <row r="165" spans="1:23" x14ac:dyDescent="0.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</row>
    <row r="166" spans="1:23" x14ac:dyDescent="0.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</row>
    <row r="167" spans="1:23" x14ac:dyDescent="0.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</row>
    <row r="168" spans="1:23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</row>
    <row r="169" spans="1:23" x14ac:dyDescent="0.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</row>
    <row r="170" spans="1:23" x14ac:dyDescent="0.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</row>
    <row r="171" spans="1:23" x14ac:dyDescent="0.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</row>
    <row r="172" spans="1:23" x14ac:dyDescent="0.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</row>
    <row r="173" spans="1:23" x14ac:dyDescent="0.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</row>
    <row r="174" spans="1:23" x14ac:dyDescent="0.3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</row>
    <row r="175" spans="1:23" x14ac:dyDescent="0.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</row>
    <row r="176" spans="1:23" x14ac:dyDescent="0.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</row>
    <row r="177" spans="1:23" x14ac:dyDescent="0.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</row>
    <row r="178" spans="1:23" x14ac:dyDescent="0.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</row>
    <row r="179" spans="1:23" x14ac:dyDescent="0.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</row>
    <row r="180" spans="1:23" x14ac:dyDescent="0.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</row>
    <row r="181" spans="1:23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</row>
    <row r="182" spans="1:23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</row>
    <row r="183" spans="1:23" x14ac:dyDescent="0.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</row>
    <row r="184" spans="1:23" x14ac:dyDescent="0.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</row>
    <row r="185" spans="1:23" x14ac:dyDescent="0.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</row>
    <row r="186" spans="1:23" x14ac:dyDescent="0.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</row>
    <row r="187" spans="1:23" x14ac:dyDescent="0.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</row>
    <row r="188" spans="1:23" x14ac:dyDescent="0.3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</row>
    <row r="189" spans="1:23" x14ac:dyDescent="0.3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</row>
    <row r="190" spans="1:23" x14ac:dyDescent="0.3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</row>
    <row r="191" spans="1:23" x14ac:dyDescent="0.3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</row>
    <row r="192" spans="1:23" x14ac:dyDescent="0.3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</row>
    <row r="193" spans="1:23" x14ac:dyDescent="0.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</row>
    <row r="194" spans="1:23" x14ac:dyDescent="0.3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</row>
    <row r="195" spans="1:23" x14ac:dyDescent="0.3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</row>
    <row r="196" spans="1:23" x14ac:dyDescent="0.3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</row>
    <row r="197" spans="1:23" x14ac:dyDescent="0.3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</row>
    <row r="198" spans="1:23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</row>
    <row r="199" spans="1:23" x14ac:dyDescent="0.3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</row>
    <row r="200" spans="1:23" x14ac:dyDescent="0.3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</row>
    <row r="201" spans="1:23" x14ac:dyDescent="0.3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</row>
    <row r="202" spans="1:23" x14ac:dyDescent="0.3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</row>
    <row r="203" spans="1:23" x14ac:dyDescent="0.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</row>
    <row r="204" spans="1:23" x14ac:dyDescent="0.3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</row>
    <row r="205" spans="1:23" x14ac:dyDescent="0.3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</row>
    <row r="206" spans="1:23" x14ac:dyDescent="0.3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</row>
    <row r="207" spans="1:23" x14ac:dyDescent="0.3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</row>
    <row r="208" spans="1:23" x14ac:dyDescent="0.3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</row>
    <row r="209" spans="1:23" x14ac:dyDescent="0.3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</row>
    <row r="210" spans="1:23" x14ac:dyDescent="0.3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</row>
    <row r="211" spans="1:23" x14ac:dyDescent="0.3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</row>
    <row r="212" spans="1:23" x14ac:dyDescent="0.3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</row>
    <row r="213" spans="1:23" x14ac:dyDescent="0.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</row>
    <row r="214" spans="1:23" x14ac:dyDescent="0.3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</row>
    <row r="215" spans="1:23" x14ac:dyDescent="0.3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</row>
    <row r="216" spans="1:23" x14ac:dyDescent="0.3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</row>
    <row r="217" spans="1:23" x14ac:dyDescent="0.3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</row>
    <row r="218" spans="1:23" x14ac:dyDescent="0.3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</row>
    <row r="219" spans="1:23" x14ac:dyDescent="0.3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</row>
    <row r="220" spans="1:23" x14ac:dyDescent="0.3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</row>
    <row r="221" spans="1:23" x14ac:dyDescent="0.3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</row>
    <row r="222" spans="1:23" x14ac:dyDescent="0.3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</row>
    <row r="223" spans="1:23" x14ac:dyDescent="0.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</row>
    <row r="224" spans="1:23" x14ac:dyDescent="0.3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</row>
    <row r="225" spans="1:23" x14ac:dyDescent="0.3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</row>
    <row r="226" spans="1:23" x14ac:dyDescent="0.3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</row>
    <row r="227" spans="1:23" x14ac:dyDescent="0.3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</row>
    <row r="228" spans="1:23" x14ac:dyDescent="0.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</row>
    <row r="229" spans="1:23" x14ac:dyDescent="0.3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</row>
    <row r="230" spans="1:23" x14ac:dyDescent="0.3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</row>
    <row r="231" spans="1:23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</row>
    <row r="232" spans="1:23" x14ac:dyDescent="0.3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</row>
    <row r="233" spans="1:23" x14ac:dyDescent="0.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</row>
    <row r="234" spans="1:23" x14ac:dyDescent="0.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</row>
    <row r="235" spans="1:23" x14ac:dyDescent="0.3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</row>
    <row r="236" spans="1:23" x14ac:dyDescent="0.3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</row>
    <row r="237" spans="1:23" x14ac:dyDescent="0.3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</row>
    <row r="238" spans="1:23" x14ac:dyDescent="0.3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</row>
    <row r="239" spans="1:23" x14ac:dyDescent="0.3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</row>
    <row r="240" spans="1:23" x14ac:dyDescent="0.3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</row>
    <row r="241" spans="1:23" x14ac:dyDescent="0.3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</row>
    <row r="242" spans="1:23" x14ac:dyDescent="0.3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</row>
    <row r="243" spans="1:23" x14ac:dyDescent="0.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</row>
    <row r="244" spans="1:23" x14ac:dyDescent="0.3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</row>
    <row r="245" spans="1:23" x14ac:dyDescent="0.3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</row>
    <row r="246" spans="1:23" x14ac:dyDescent="0.3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</row>
    <row r="247" spans="1:23" x14ac:dyDescent="0.3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</row>
    <row r="248" spans="1:23" x14ac:dyDescent="0.3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</row>
    <row r="249" spans="1:23" x14ac:dyDescent="0.3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</row>
    <row r="250" spans="1:23" x14ac:dyDescent="0.3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</row>
    <row r="251" spans="1:23" x14ac:dyDescent="0.3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</row>
    <row r="252" spans="1:23" x14ac:dyDescent="0.3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</row>
    <row r="253" spans="1:23" x14ac:dyDescent="0.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</row>
    <row r="254" spans="1:23" x14ac:dyDescent="0.3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</row>
    <row r="255" spans="1:23" x14ac:dyDescent="0.3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</row>
    <row r="256" spans="1:23" x14ac:dyDescent="0.3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</row>
    <row r="257" spans="1:23" x14ac:dyDescent="0.3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</row>
    <row r="258" spans="1:23" x14ac:dyDescent="0.3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</row>
    <row r="259" spans="1:23" x14ac:dyDescent="0.3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</row>
    <row r="260" spans="1:23" x14ac:dyDescent="0.3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</row>
    <row r="261" spans="1:23" x14ac:dyDescent="0.3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</row>
    <row r="262" spans="1:23" x14ac:dyDescent="0.3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</row>
    <row r="263" spans="1:23" x14ac:dyDescent="0.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</row>
    <row r="264" spans="1:23" x14ac:dyDescent="0.3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</row>
    <row r="265" spans="1:23" x14ac:dyDescent="0.3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</row>
    <row r="266" spans="1:23" x14ac:dyDescent="0.3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</row>
    <row r="267" spans="1:23" x14ac:dyDescent="0.3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</row>
    <row r="268" spans="1:23" x14ac:dyDescent="0.3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</row>
    <row r="269" spans="1:23" x14ac:dyDescent="0.3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</row>
    <row r="270" spans="1:23" x14ac:dyDescent="0.3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</row>
    <row r="271" spans="1:23" x14ac:dyDescent="0.3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</row>
    <row r="272" spans="1:23" x14ac:dyDescent="0.3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</row>
    <row r="273" spans="1:23" x14ac:dyDescent="0.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</row>
    <row r="274" spans="1:23" x14ac:dyDescent="0.3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</row>
    <row r="275" spans="1:23" x14ac:dyDescent="0.3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</row>
    <row r="276" spans="1:23" x14ac:dyDescent="0.3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</row>
    <row r="277" spans="1:23" x14ac:dyDescent="0.3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</row>
    <row r="278" spans="1:23" x14ac:dyDescent="0.3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</row>
    <row r="279" spans="1:23" x14ac:dyDescent="0.3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</row>
    <row r="280" spans="1:23" x14ac:dyDescent="0.3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</row>
    <row r="281" spans="1:23" x14ac:dyDescent="0.3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</row>
    <row r="282" spans="1:23" x14ac:dyDescent="0.3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</row>
    <row r="283" spans="1:23" x14ac:dyDescent="0.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</row>
    <row r="284" spans="1:23" x14ac:dyDescent="0.3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</row>
    <row r="285" spans="1:23" x14ac:dyDescent="0.3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</row>
    <row r="286" spans="1:23" x14ac:dyDescent="0.3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</row>
    <row r="287" spans="1:23" x14ac:dyDescent="0.3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</row>
    <row r="288" spans="1:23" x14ac:dyDescent="0.3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</row>
  </sheetData>
  <mergeCells count="21">
    <mergeCell ref="D21:F21"/>
    <mergeCell ref="D22:F22"/>
    <mergeCell ref="I21:K21"/>
    <mergeCell ref="I22:K22"/>
    <mergeCell ref="J7:J8"/>
    <mergeCell ref="K6:M6"/>
    <mergeCell ref="K7:K8"/>
    <mergeCell ref="L7:M7"/>
    <mergeCell ref="A3:M3"/>
    <mergeCell ref="J1:M1"/>
    <mergeCell ref="J2:M2"/>
    <mergeCell ref="B6:D6"/>
    <mergeCell ref="B7:B8"/>
    <mergeCell ref="C7:D7"/>
    <mergeCell ref="A6:A8"/>
    <mergeCell ref="E6:E8"/>
    <mergeCell ref="F6:J6"/>
    <mergeCell ref="F7:F8"/>
    <mergeCell ref="G7:G8"/>
    <mergeCell ref="H7:H8"/>
    <mergeCell ref="I7:I8"/>
  </mergeCells>
  <pageMargins left="0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34"/>
  <sheetViews>
    <sheetView zoomScaleNormal="100" workbookViewId="0">
      <selection activeCell="R12" sqref="R12"/>
    </sheetView>
  </sheetViews>
  <sheetFormatPr defaultColWidth="9.109375" defaultRowHeight="14.4" x14ac:dyDescent="0.3"/>
  <cols>
    <col min="1" max="1" width="6.33203125" style="59" customWidth="1"/>
    <col min="2" max="2" width="33" style="59" customWidth="1"/>
    <col min="3" max="3" width="11.33203125" style="59" customWidth="1"/>
    <col min="4" max="4" width="13" style="59" customWidth="1"/>
    <col min="5" max="5" width="8.6640625" style="59" customWidth="1"/>
    <col min="6" max="6" width="13.5546875" style="59" customWidth="1"/>
    <col min="7" max="7" width="9.5546875" style="59" customWidth="1"/>
    <col min="8" max="8" width="13.6640625" style="59" customWidth="1"/>
    <col min="9" max="9" width="11.33203125" style="59" customWidth="1"/>
    <col min="10" max="12" width="7.5546875" style="59" customWidth="1"/>
    <col min="13" max="16384" width="9.109375" style="59"/>
  </cols>
  <sheetData>
    <row r="1" spans="1:16" x14ac:dyDescent="0.3">
      <c r="H1" s="258" t="s">
        <v>402</v>
      </c>
      <c r="I1" s="258"/>
      <c r="J1" s="258"/>
      <c r="K1" s="258"/>
      <c r="L1" s="258"/>
      <c r="M1" s="180"/>
      <c r="N1" s="180"/>
      <c r="O1" s="180"/>
    </row>
    <row r="2" spans="1:16" x14ac:dyDescent="0.3">
      <c r="K2" s="180" t="s">
        <v>200</v>
      </c>
      <c r="L2" s="180"/>
      <c r="M2" s="180"/>
      <c r="N2" s="180"/>
      <c r="O2" s="180"/>
    </row>
    <row r="3" spans="1:16" ht="12.75" customHeight="1" x14ac:dyDescent="0.3">
      <c r="A3" s="260" t="s">
        <v>248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4"/>
      <c r="N3" s="24"/>
      <c r="O3" s="24"/>
    </row>
    <row r="4" spans="1:16" x14ac:dyDescent="0.3">
      <c r="A4" s="261" t="s">
        <v>403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4"/>
      <c r="N4" s="24"/>
      <c r="O4" s="24"/>
    </row>
    <row r="5" spans="1:16" ht="30" customHeight="1" x14ac:dyDescent="0.3">
      <c r="A5" s="259" t="s">
        <v>143</v>
      </c>
      <c r="B5" s="259" t="s">
        <v>249</v>
      </c>
      <c r="C5" s="262" t="s">
        <v>389</v>
      </c>
      <c r="D5" s="263"/>
      <c r="E5" s="259" t="s">
        <v>406</v>
      </c>
      <c r="F5" s="259"/>
      <c r="G5" s="259" t="s">
        <v>401</v>
      </c>
      <c r="H5" s="259"/>
      <c r="I5" s="259" t="s">
        <v>250</v>
      </c>
      <c r="J5" s="259"/>
      <c r="K5" s="259"/>
      <c r="L5" s="259"/>
      <c r="M5" s="25"/>
      <c r="N5" s="25"/>
      <c r="O5" s="25"/>
    </row>
    <row r="6" spans="1:16" ht="26.4" x14ac:dyDescent="0.3">
      <c r="A6" s="259"/>
      <c r="B6" s="259"/>
      <c r="C6" s="181" t="s">
        <v>251</v>
      </c>
      <c r="D6" s="181" t="s">
        <v>252</v>
      </c>
      <c r="E6" s="181" t="s">
        <v>251</v>
      </c>
      <c r="F6" s="181" t="s">
        <v>252</v>
      </c>
      <c r="G6" s="181" t="s">
        <v>251</v>
      </c>
      <c r="H6" s="181" t="s">
        <v>252</v>
      </c>
      <c r="I6" s="182" t="s">
        <v>147</v>
      </c>
      <c r="J6" s="182" t="s">
        <v>148</v>
      </c>
      <c r="K6" s="182" t="s">
        <v>149</v>
      </c>
      <c r="L6" s="182" t="s">
        <v>150</v>
      </c>
      <c r="M6" s="25"/>
      <c r="N6" s="25"/>
      <c r="O6" s="25"/>
    </row>
    <row r="7" spans="1:16" ht="19.5" customHeight="1" x14ac:dyDescent="0.3">
      <c r="A7" s="183">
        <v>1</v>
      </c>
      <c r="B7" s="184" t="s">
        <v>308</v>
      </c>
      <c r="C7" s="185">
        <v>113</v>
      </c>
      <c r="D7" s="185">
        <v>3</v>
      </c>
      <c r="E7" s="185">
        <v>133</v>
      </c>
      <c r="F7" s="185">
        <v>4</v>
      </c>
      <c r="G7" s="185">
        <v>133</v>
      </c>
      <c r="H7" s="185">
        <v>4</v>
      </c>
      <c r="I7" s="186">
        <v>133</v>
      </c>
      <c r="J7" s="186">
        <v>133</v>
      </c>
      <c r="K7" s="186">
        <v>133</v>
      </c>
      <c r="L7" s="186">
        <v>133</v>
      </c>
      <c r="M7" s="25"/>
      <c r="N7" s="25"/>
      <c r="O7" s="25"/>
    </row>
    <row r="8" spans="1:16" ht="29.25" customHeight="1" x14ac:dyDescent="0.3">
      <c r="A8" s="183">
        <v>2</v>
      </c>
      <c r="B8" s="184" t="s">
        <v>307</v>
      </c>
      <c r="C8" s="185">
        <v>115</v>
      </c>
      <c r="D8" s="185">
        <v>3</v>
      </c>
      <c r="E8" s="185">
        <v>115</v>
      </c>
      <c r="F8" s="185">
        <v>4</v>
      </c>
      <c r="G8" s="185">
        <v>115</v>
      </c>
      <c r="H8" s="185">
        <v>4</v>
      </c>
      <c r="I8" s="186">
        <v>115</v>
      </c>
      <c r="J8" s="186">
        <v>115</v>
      </c>
      <c r="K8" s="186">
        <v>115</v>
      </c>
      <c r="L8" s="186">
        <v>115</v>
      </c>
      <c r="M8" s="26"/>
      <c r="N8" s="26"/>
      <c r="O8" s="26"/>
    </row>
    <row r="9" spans="1:16" ht="15.75" customHeight="1" x14ac:dyDescent="0.3">
      <c r="A9" s="183">
        <v>3</v>
      </c>
      <c r="B9" s="184" t="s">
        <v>253</v>
      </c>
      <c r="C9" s="185">
        <v>28</v>
      </c>
      <c r="D9" s="185" t="s">
        <v>370</v>
      </c>
      <c r="E9" s="185">
        <v>28</v>
      </c>
      <c r="F9" s="185" t="s">
        <v>370</v>
      </c>
      <c r="G9" s="185">
        <v>28</v>
      </c>
      <c r="H9" s="185" t="s">
        <v>370</v>
      </c>
      <c r="I9" s="186">
        <v>28</v>
      </c>
      <c r="J9" s="187" t="s">
        <v>370</v>
      </c>
      <c r="K9" s="187" t="s">
        <v>370</v>
      </c>
      <c r="L9" s="187" t="s">
        <v>370</v>
      </c>
      <c r="M9" s="26"/>
      <c r="N9" s="26"/>
      <c r="O9" s="26"/>
    </row>
    <row r="10" spans="1:16" ht="15.75" customHeight="1" x14ac:dyDescent="0.3">
      <c r="A10" s="183">
        <v>4</v>
      </c>
      <c r="B10" s="184" t="s">
        <v>254</v>
      </c>
      <c r="C10" s="185">
        <v>17</v>
      </c>
      <c r="D10" s="185" t="s">
        <v>370</v>
      </c>
      <c r="E10" s="185">
        <v>17</v>
      </c>
      <c r="F10" s="185" t="s">
        <v>370</v>
      </c>
      <c r="G10" s="185">
        <v>17</v>
      </c>
      <c r="H10" s="185" t="s">
        <v>370</v>
      </c>
      <c r="I10" s="186">
        <v>17</v>
      </c>
      <c r="J10" s="187" t="s">
        <v>370</v>
      </c>
      <c r="K10" s="187" t="s">
        <v>370</v>
      </c>
      <c r="L10" s="187" t="s">
        <v>370</v>
      </c>
      <c r="M10" s="26"/>
      <c r="N10" s="26"/>
      <c r="O10" s="26"/>
    </row>
    <row r="11" spans="1:16" ht="24.75" customHeight="1" x14ac:dyDescent="0.3">
      <c r="A11" s="188">
        <v>5</v>
      </c>
      <c r="B11" s="145" t="s">
        <v>255</v>
      </c>
      <c r="C11" s="189">
        <f>C12+C13</f>
        <v>12283.970000000001</v>
      </c>
      <c r="D11" s="189">
        <f>D12+D13</f>
        <v>1137.68</v>
      </c>
      <c r="E11" s="189">
        <f t="shared" ref="E11:L11" si="0">E12+E14+E15+E16+E17+E18+E19</f>
        <v>15500</v>
      </c>
      <c r="F11" s="189">
        <f>F12+F13</f>
        <v>1700</v>
      </c>
      <c r="G11" s="190">
        <f>G12+G13</f>
        <v>15629.14</v>
      </c>
      <c r="H11" s="189">
        <f t="shared" si="0"/>
        <v>2492</v>
      </c>
      <c r="I11" s="189">
        <f t="shared" si="0"/>
        <v>3907.28</v>
      </c>
      <c r="J11" s="189">
        <f t="shared" si="0"/>
        <v>3907.28</v>
      </c>
      <c r="K11" s="189">
        <f t="shared" si="0"/>
        <v>3907.28</v>
      </c>
      <c r="L11" s="189">
        <f t="shared" si="0"/>
        <v>3907.3</v>
      </c>
      <c r="M11" s="25"/>
      <c r="N11" s="25"/>
      <c r="O11" s="25"/>
    </row>
    <row r="12" spans="1:16" x14ac:dyDescent="0.3">
      <c r="A12" s="183" t="s">
        <v>256</v>
      </c>
      <c r="B12" s="184" t="s">
        <v>257</v>
      </c>
      <c r="C12" s="181">
        <v>6367.6</v>
      </c>
      <c r="D12" s="181">
        <v>640</v>
      </c>
      <c r="E12" s="181">
        <v>8786</v>
      </c>
      <c r="F12" s="191">
        <v>1090</v>
      </c>
      <c r="G12" s="181">
        <v>8786</v>
      </c>
      <c r="H12" s="191">
        <v>1297</v>
      </c>
      <c r="I12" s="192">
        <v>2196.5</v>
      </c>
      <c r="J12" s="192">
        <v>2196.5</v>
      </c>
      <c r="K12" s="192">
        <v>2196.5</v>
      </c>
      <c r="L12" s="192">
        <v>2196.5</v>
      </c>
      <c r="M12" s="25"/>
      <c r="N12" s="25"/>
      <c r="O12" s="25"/>
    </row>
    <row r="13" spans="1:16" s="193" customFormat="1" x14ac:dyDescent="0.3">
      <c r="A13" s="183" t="s">
        <v>258</v>
      </c>
      <c r="B13" s="184" t="s">
        <v>259</v>
      </c>
      <c r="C13" s="181">
        <v>5916.37</v>
      </c>
      <c r="D13" s="181">
        <f>D14+D15+D16+D18</f>
        <v>497.68</v>
      </c>
      <c r="E13" s="181">
        <v>6714</v>
      </c>
      <c r="F13" s="181">
        <v>610</v>
      </c>
      <c r="G13" s="191">
        <f>G14+G15+G16+G17+G18</f>
        <v>6843.14</v>
      </c>
      <c r="H13" s="181">
        <f>H14+H18</f>
        <v>1195</v>
      </c>
      <c r="I13" s="192">
        <v>1685.78</v>
      </c>
      <c r="J13" s="192">
        <v>1685.78</v>
      </c>
      <c r="K13" s="192">
        <v>1685.78</v>
      </c>
      <c r="L13" s="192">
        <v>1685.8</v>
      </c>
      <c r="M13" s="25"/>
      <c r="N13" s="25"/>
      <c r="O13" s="25"/>
    </row>
    <row r="14" spans="1:16" s="196" customFormat="1" x14ac:dyDescent="0.3">
      <c r="A14" s="194" t="s">
        <v>260</v>
      </c>
      <c r="B14" s="195" t="s">
        <v>261</v>
      </c>
      <c r="C14" s="192">
        <v>3496.54</v>
      </c>
      <c r="D14" s="192">
        <v>335.5</v>
      </c>
      <c r="E14" s="192">
        <v>5025</v>
      </c>
      <c r="F14" s="192">
        <v>535</v>
      </c>
      <c r="G14" s="192">
        <v>5125</v>
      </c>
      <c r="H14" s="192">
        <v>1120</v>
      </c>
      <c r="I14" s="192">
        <v>1281.25</v>
      </c>
      <c r="J14" s="192">
        <v>1281.25</v>
      </c>
      <c r="K14" s="192">
        <v>1281.25</v>
      </c>
      <c r="L14" s="192">
        <v>1281.25</v>
      </c>
      <c r="M14" s="50"/>
      <c r="N14" s="50"/>
      <c r="O14" s="50"/>
    </row>
    <row r="15" spans="1:16" s="196" customFormat="1" ht="15.75" customHeight="1" x14ac:dyDescent="0.3">
      <c r="A15" s="194" t="s">
        <v>262</v>
      </c>
      <c r="B15" s="195" t="s">
        <v>263</v>
      </c>
      <c r="C15" s="192">
        <v>1500.35</v>
      </c>
      <c r="D15" s="192">
        <v>97.64</v>
      </c>
      <c r="E15" s="192">
        <v>627</v>
      </c>
      <c r="F15" s="187">
        <v>0</v>
      </c>
      <c r="G15" s="192">
        <v>703.14</v>
      </c>
      <c r="H15" s="187">
        <v>0</v>
      </c>
      <c r="I15" s="192">
        <v>175.78</v>
      </c>
      <c r="J15" s="192">
        <v>175.78</v>
      </c>
      <c r="K15" s="192">
        <v>175.78</v>
      </c>
      <c r="L15" s="192">
        <v>175.8</v>
      </c>
      <c r="M15" s="51"/>
      <c r="N15" s="51"/>
      <c r="O15" s="51"/>
    </row>
    <row r="16" spans="1:16" s="196" customFormat="1" ht="15.75" customHeight="1" x14ac:dyDescent="0.3">
      <c r="A16" s="194" t="s">
        <v>264</v>
      </c>
      <c r="B16" s="195" t="s">
        <v>265</v>
      </c>
      <c r="C16" s="192">
        <v>53.45</v>
      </c>
      <c r="D16" s="192">
        <v>0.12</v>
      </c>
      <c r="E16" s="192">
        <v>112</v>
      </c>
      <c r="F16" s="187">
        <v>0</v>
      </c>
      <c r="G16" s="192">
        <v>65</v>
      </c>
      <c r="H16" s="187">
        <v>0</v>
      </c>
      <c r="I16" s="192">
        <f t="shared" ref="I16:I18" si="1">G16/4</f>
        <v>16.25</v>
      </c>
      <c r="J16" s="192">
        <v>16.25</v>
      </c>
      <c r="K16" s="192">
        <v>16.25</v>
      </c>
      <c r="L16" s="192">
        <v>16.25</v>
      </c>
      <c r="M16" s="51"/>
      <c r="N16" s="51"/>
      <c r="O16" s="51"/>
      <c r="P16" s="197"/>
    </row>
    <row r="17" spans="1:16" s="196" customFormat="1" ht="15.75" customHeight="1" x14ac:dyDescent="0.3">
      <c r="A17" s="194" t="s">
        <v>266</v>
      </c>
      <c r="B17" s="195" t="s">
        <v>267</v>
      </c>
      <c r="C17" s="192">
        <v>0</v>
      </c>
      <c r="D17" s="192">
        <v>0</v>
      </c>
      <c r="E17" s="192">
        <v>0</v>
      </c>
      <c r="F17" s="187">
        <v>0</v>
      </c>
      <c r="G17" s="192">
        <v>0</v>
      </c>
      <c r="H17" s="187">
        <v>0</v>
      </c>
      <c r="I17" s="192">
        <f t="shared" si="1"/>
        <v>0</v>
      </c>
      <c r="J17" s="192">
        <v>0</v>
      </c>
      <c r="K17" s="192">
        <v>0</v>
      </c>
      <c r="L17" s="192">
        <v>0</v>
      </c>
      <c r="M17" s="51"/>
      <c r="N17" s="51"/>
      <c r="O17" s="51"/>
      <c r="P17" s="197"/>
    </row>
    <row r="18" spans="1:16" s="196" customFormat="1" ht="14.25" customHeight="1" x14ac:dyDescent="0.3">
      <c r="A18" s="194" t="s">
        <v>268</v>
      </c>
      <c r="B18" s="195" t="s">
        <v>269</v>
      </c>
      <c r="C18" s="192">
        <v>866.03</v>
      </c>
      <c r="D18" s="192">
        <v>64.42</v>
      </c>
      <c r="E18" s="192">
        <v>950</v>
      </c>
      <c r="F18" s="192">
        <v>75</v>
      </c>
      <c r="G18" s="192">
        <v>950</v>
      </c>
      <c r="H18" s="192">
        <v>75</v>
      </c>
      <c r="I18" s="192">
        <f t="shared" si="1"/>
        <v>237.5</v>
      </c>
      <c r="J18" s="192">
        <v>237.5</v>
      </c>
      <c r="K18" s="192">
        <v>237.5</v>
      </c>
      <c r="L18" s="192">
        <v>237.5</v>
      </c>
      <c r="M18" s="50"/>
      <c r="N18" s="50"/>
      <c r="O18" s="50"/>
    </row>
    <row r="19" spans="1:16" s="196" customFormat="1" ht="39.6" x14ac:dyDescent="0.3">
      <c r="A19" s="194" t="s">
        <v>270</v>
      </c>
      <c r="B19" s="195" t="s">
        <v>341</v>
      </c>
      <c r="C19" s="192">
        <v>0</v>
      </c>
      <c r="D19" s="192">
        <v>0</v>
      </c>
      <c r="E19" s="192">
        <v>0</v>
      </c>
      <c r="F19" s="187">
        <v>0</v>
      </c>
      <c r="G19" s="192">
        <v>0</v>
      </c>
      <c r="H19" s="187">
        <v>0</v>
      </c>
      <c r="I19" s="187"/>
      <c r="J19" s="187"/>
      <c r="K19" s="187"/>
      <c r="L19" s="187"/>
      <c r="M19" s="50"/>
      <c r="N19" s="50"/>
      <c r="O19" s="50"/>
      <c r="P19" s="197"/>
    </row>
    <row r="20" spans="1:16" ht="26.4" x14ac:dyDescent="0.3">
      <c r="A20" s="183">
        <v>6</v>
      </c>
      <c r="B20" s="184" t="s">
        <v>271</v>
      </c>
      <c r="C20" s="181">
        <f>C11/C8/12</f>
        <v>8.9014275362318838</v>
      </c>
      <c r="D20" s="181">
        <f t="shared" ref="D20:H20" si="2">D11/D8/12</f>
        <v>31.602222222222224</v>
      </c>
      <c r="E20" s="181">
        <f t="shared" si="2"/>
        <v>11.231884057971016</v>
      </c>
      <c r="F20" s="181">
        <f t="shared" si="2"/>
        <v>35.416666666666664</v>
      </c>
      <c r="G20" s="181">
        <f t="shared" si="2"/>
        <v>11.325463768115943</v>
      </c>
      <c r="H20" s="181">
        <f t="shared" si="2"/>
        <v>51.916666666666664</v>
      </c>
      <c r="I20" s="187"/>
      <c r="J20" s="187"/>
      <c r="K20" s="187"/>
      <c r="L20" s="187"/>
      <c r="M20" s="25"/>
      <c r="N20" s="25"/>
      <c r="O20" s="25"/>
      <c r="P20" s="198"/>
    </row>
    <row r="21" spans="1:16" ht="52.8" x14ac:dyDescent="0.3">
      <c r="A21" s="183">
        <v>7</v>
      </c>
      <c r="B21" s="184" t="s">
        <v>272</v>
      </c>
      <c r="C21" s="181">
        <v>0</v>
      </c>
      <c r="D21" s="181">
        <v>0</v>
      </c>
      <c r="E21" s="191">
        <v>0</v>
      </c>
      <c r="F21" s="191">
        <v>0</v>
      </c>
      <c r="G21" s="191">
        <v>0</v>
      </c>
      <c r="H21" s="191">
        <v>0</v>
      </c>
      <c r="I21" s="187"/>
      <c r="J21" s="187"/>
      <c r="K21" s="187"/>
      <c r="L21" s="187"/>
      <c r="M21" s="25"/>
      <c r="N21" s="25"/>
      <c r="O21" s="25"/>
      <c r="P21" s="198"/>
    </row>
    <row r="22" spans="1:16" ht="32.25" customHeight="1" x14ac:dyDescent="0.3">
      <c r="A22" s="183">
        <v>8</v>
      </c>
      <c r="B22" s="184" t="s">
        <v>273</v>
      </c>
      <c r="C22" s="181">
        <v>0</v>
      </c>
      <c r="D22" s="181">
        <v>0</v>
      </c>
      <c r="E22" s="191">
        <v>0</v>
      </c>
      <c r="F22" s="191">
        <v>0</v>
      </c>
      <c r="G22" s="191">
        <v>0</v>
      </c>
      <c r="H22" s="191">
        <v>0</v>
      </c>
      <c r="I22" s="187"/>
      <c r="J22" s="187"/>
      <c r="K22" s="187"/>
      <c r="L22" s="187"/>
      <c r="M22" s="26"/>
      <c r="N22" s="26"/>
      <c r="O22" s="26"/>
    </row>
    <row r="23" spans="1:16" ht="42.75" customHeight="1" x14ac:dyDescent="0.3">
      <c r="A23" s="188">
        <v>9</v>
      </c>
      <c r="B23" s="145" t="s">
        <v>274</v>
      </c>
      <c r="C23" s="189">
        <f>C11</f>
        <v>12283.970000000001</v>
      </c>
      <c r="D23" s="189">
        <f t="shared" ref="D23:L23" si="3">D11</f>
        <v>1137.68</v>
      </c>
      <c r="E23" s="189">
        <f t="shared" si="3"/>
        <v>15500</v>
      </c>
      <c r="F23" s="189">
        <f t="shared" si="3"/>
        <v>1700</v>
      </c>
      <c r="G23" s="189">
        <f t="shared" si="3"/>
        <v>15629.14</v>
      </c>
      <c r="H23" s="189">
        <f t="shared" si="3"/>
        <v>2492</v>
      </c>
      <c r="I23" s="189">
        <f t="shared" si="3"/>
        <v>3907.28</v>
      </c>
      <c r="J23" s="189">
        <f t="shared" si="3"/>
        <v>3907.28</v>
      </c>
      <c r="K23" s="189">
        <f t="shared" si="3"/>
        <v>3907.28</v>
      </c>
      <c r="L23" s="189">
        <f t="shared" si="3"/>
        <v>3907.3</v>
      </c>
      <c r="M23" s="26"/>
      <c r="N23" s="26"/>
      <c r="O23" s="26"/>
    </row>
    <row r="24" spans="1:16" ht="15.75" customHeight="1" x14ac:dyDescent="0.3">
      <c r="A24" s="24"/>
      <c r="B24" s="24"/>
      <c r="C24" s="24"/>
      <c r="D24" s="24"/>
      <c r="E24" s="199"/>
      <c r="F24" s="199"/>
      <c r="G24" s="199"/>
      <c r="H24" s="199"/>
      <c r="I24" s="199"/>
      <c r="J24" s="199"/>
      <c r="K24" s="200"/>
      <c r="L24" s="26"/>
      <c r="M24" s="26"/>
      <c r="N24" s="26"/>
      <c r="O24" s="26"/>
    </row>
    <row r="25" spans="1:16" ht="17.25" customHeight="1" x14ac:dyDescent="0.3">
      <c r="A25" s="266" t="s">
        <v>321</v>
      </c>
      <c r="B25" s="266"/>
      <c r="C25" s="266"/>
      <c r="D25" s="266"/>
      <c r="E25" s="266"/>
      <c r="F25" s="266"/>
      <c r="G25" s="266"/>
      <c r="H25" s="266"/>
      <c r="I25" s="266"/>
      <c r="J25" s="266"/>
      <c r="K25" s="266"/>
      <c r="L25" s="266"/>
      <c r="M25" s="266"/>
      <c r="N25" s="266"/>
      <c r="O25" s="266"/>
    </row>
    <row r="26" spans="1:16" ht="17.25" customHeight="1" x14ac:dyDescent="0.3">
      <c r="A26" s="174"/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</row>
    <row r="27" spans="1:16" ht="18.75" customHeight="1" x14ac:dyDescent="0.3">
      <c r="A27" s="201"/>
      <c r="B27" s="180" t="s">
        <v>385</v>
      </c>
      <c r="C27" s="201"/>
      <c r="D27" s="201"/>
      <c r="E27" s="265" t="s">
        <v>159</v>
      </c>
      <c r="F27" s="265"/>
      <c r="G27" s="265"/>
      <c r="H27" s="258" t="s">
        <v>360</v>
      </c>
      <c r="I27" s="258"/>
      <c r="J27" s="201"/>
      <c r="K27" s="201"/>
      <c r="L27" s="1"/>
      <c r="M27" s="1"/>
    </row>
    <row r="28" spans="1:16" x14ac:dyDescent="0.3">
      <c r="A28" s="201"/>
      <c r="B28" s="201"/>
      <c r="C28" s="201"/>
      <c r="D28" s="201"/>
      <c r="E28" s="255" t="s">
        <v>160</v>
      </c>
      <c r="F28" s="255"/>
      <c r="G28" s="255"/>
      <c r="H28" s="221" t="s">
        <v>161</v>
      </c>
      <c r="I28" s="221"/>
      <c r="J28" s="29"/>
      <c r="K28" s="29"/>
      <c r="L28" s="29"/>
      <c r="M28" s="29"/>
    </row>
    <row r="29" spans="1:16" ht="0.75" customHeight="1" x14ac:dyDescent="0.3"/>
    <row r="30" spans="1:16" ht="15" customHeight="1" x14ac:dyDescent="0.3">
      <c r="B30" s="127" t="s">
        <v>142</v>
      </c>
      <c r="C30" s="202"/>
      <c r="D30" s="202"/>
    </row>
    <row r="31" spans="1:16" ht="0.75" customHeight="1" x14ac:dyDescent="0.3">
      <c r="B31" s="203"/>
    </row>
    <row r="32" spans="1:16" x14ac:dyDescent="0.3">
      <c r="B32" s="135" t="s">
        <v>365</v>
      </c>
    </row>
    <row r="33" spans="1:12" x14ac:dyDescent="0.3">
      <c r="B33" s="203" t="s">
        <v>376</v>
      </c>
    </row>
    <row r="34" spans="1:12" x14ac:dyDescent="0.3">
      <c r="A34" s="264" t="s">
        <v>309</v>
      </c>
      <c r="B34" s="264"/>
      <c r="C34" s="264"/>
      <c r="D34" s="264"/>
      <c r="E34" s="264"/>
      <c r="F34" s="264"/>
      <c r="G34" s="264"/>
      <c r="H34" s="264"/>
      <c r="I34" s="264"/>
      <c r="J34" s="264"/>
      <c r="K34" s="264"/>
      <c r="L34" s="264"/>
    </row>
  </sheetData>
  <mergeCells count="15">
    <mergeCell ref="A34:L34"/>
    <mergeCell ref="E27:G27"/>
    <mergeCell ref="E28:G28"/>
    <mergeCell ref="A25:O25"/>
    <mergeCell ref="E5:F5"/>
    <mergeCell ref="H1:L1"/>
    <mergeCell ref="H28:I28"/>
    <mergeCell ref="H27:I27"/>
    <mergeCell ref="G5:H5"/>
    <mergeCell ref="I5:L5"/>
    <mergeCell ref="A3:L3"/>
    <mergeCell ref="A4:L4"/>
    <mergeCell ref="A5:A6"/>
    <mergeCell ref="B5:B6"/>
    <mergeCell ref="C5:D5"/>
  </mergeCells>
  <pageMargins left="0" right="0" top="0" bottom="0" header="0.31496062992125984" footer="0.31496062992125984"/>
  <pageSetup paperSize="9"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view="pageBreakPreview" zoomScaleSheetLayoutView="100" workbookViewId="0">
      <selection activeCell="B24" sqref="B24:D24"/>
    </sheetView>
  </sheetViews>
  <sheetFormatPr defaultRowHeight="14.4" x14ac:dyDescent="0.3"/>
  <cols>
    <col min="1" max="1" width="40.6640625" customWidth="1"/>
    <col min="2" max="2" width="20.33203125" customWidth="1"/>
    <col min="3" max="3" width="17.88671875" customWidth="1"/>
    <col min="4" max="4" width="19" customWidth="1"/>
    <col min="5" max="5" width="20.33203125" customWidth="1"/>
    <col min="6" max="6" width="21.88671875" customWidth="1"/>
  </cols>
  <sheetData>
    <row r="1" spans="1:6" x14ac:dyDescent="0.3">
      <c r="A1" s="18"/>
      <c r="B1" s="18"/>
      <c r="C1" s="18"/>
      <c r="D1" s="257" t="s">
        <v>398</v>
      </c>
      <c r="E1" s="257"/>
      <c r="F1" s="257"/>
    </row>
    <row r="2" spans="1:6" x14ac:dyDescent="0.3">
      <c r="A2" s="18"/>
      <c r="B2" s="18"/>
      <c r="C2" s="18"/>
      <c r="D2" s="269" t="s">
        <v>246</v>
      </c>
      <c r="E2" s="269"/>
      <c r="F2" s="269"/>
    </row>
    <row r="3" spans="1:6" ht="15.6" x14ac:dyDescent="0.3">
      <c r="A3" s="23"/>
      <c r="B3" s="23"/>
      <c r="C3" s="23"/>
      <c r="D3" s="23"/>
      <c r="E3" s="23"/>
      <c r="F3" s="23"/>
    </row>
    <row r="4" spans="1:6" ht="15.6" x14ac:dyDescent="0.3">
      <c r="A4" s="256" t="s">
        <v>116</v>
      </c>
      <c r="B4" s="256"/>
      <c r="C4" s="256"/>
      <c r="D4" s="256"/>
      <c r="E4" s="256"/>
      <c r="F4" s="256"/>
    </row>
    <row r="5" spans="1:6" ht="15.6" x14ac:dyDescent="0.3">
      <c r="A5" s="256"/>
      <c r="B5" s="256"/>
      <c r="C5" s="256"/>
      <c r="D5" s="256"/>
      <c r="E5" s="256"/>
      <c r="F5" s="256"/>
    </row>
    <row r="6" spans="1:6" ht="15.6" x14ac:dyDescent="0.3">
      <c r="A6" s="270"/>
      <c r="B6" s="270"/>
      <c r="C6" s="270"/>
      <c r="D6" s="270"/>
      <c r="E6" s="270"/>
      <c r="F6" s="270"/>
    </row>
    <row r="7" spans="1:6" ht="41.4" x14ac:dyDescent="0.3">
      <c r="A7" s="28" t="s">
        <v>235</v>
      </c>
      <c r="B7" s="28" t="s">
        <v>236</v>
      </c>
      <c r="C7" s="28" t="s">
        <v>404</v>
      </c>
      <c r="D7" s="28" t="s">
        <v>237</v>
      </c>
      <c r="E7" s="28" t="s">
        <v>405</v>
      </c>
      <c r="F7" s="28" t="s">
        <v>247</v>
      </c>
    </row>
    <row r="8" spans="1:6" ht="15.6" x14ac:dyDescent="0.3">
      <c r="A8" s="20" t="s">
        <v>238</v>
      </c>
      <c r="B8" s="20"/>
      <c r="C8" s="21" t="s">
        <v>370</v>
      </c>
      <c r="D8" s="21" t="s">
        <v>370</v>
      </c>
      <c r="E8" s="21" t="s">
        <v>370</v>
      </c>
      <c r="F8" s="20" t="s">
        <v>370</v>
      </c>
    </row>
    <row r="9" spans="1:6" ht="15.6" x14ac:dyDescent="0.3">
      <c r="A9" s="19" t="s">
        <v>239</v>
      </c>
      <c r="B9" s="19"/>
      <c r="C9" s="22" t="s">
        <v>370</v>
      </c>
      <c r="D9" s="22" t="s">
        <v>370</v>
      </c>
      <c r="E9" s="22" t="s">
        <v>370</v>
      </c>
      <c r="F9" s="19" t="s">
        <v>370</v>
      </c>
    </row>
    <row r="10" spans="1:6" ht="78" x14ac:dyDescent="0.3">
      <c r="A10" s="20" t="s">
        <v>240</v>
      </c>
      <c r="B10" s="19" t="s">
        <v>371</v>
      </c>
      <c r="C10" s="22">
        <v>692.73599999999999</v>
      </c>
      <c r="D10" s="22">
        <v>326.661</v>
      </c>
      <c r="E10" s="22">
        <v>366.07499999999999</v>
      </c>
      <c r="F10" s="19" t="s">
        <v>372</v>
      </c>
    </row>
    <row r="11" spans="1:6" ht="15.6" x14ac:dyDescent="0.3">
      <c r="A11" s="19" t="s">
        <v>239</v>
      </c>
      <c r="B11" s="19"/>
      <c r="C11" s="22" t="s">
        <v>370</v>
      </c>
      <c r="D11" s="22" t="s">
        <v>370</v>
      </c>
      <c r="E11" s="22" t="s">
        <v>370</v>
      </c>
      <c r="F11" s="19" t="s">
        <v>370</v>
      </c>
    </row>
    <row r="12" spans="1:6" ht="78" x14ac:dyDescent="0.3">
      <c r="A12" s="20" t="s">
        <v>241</v>
      </c>
      <c r="B12" s="19" t="s">
        <v>371</v>
      </c>
      <c r="C12" s="22">
        <v>19162.636999999999</v>
      </c>
      <c r="D12" s="22">
        <v>11786.017</v>
      </c>
      <c r="E12" s="22">
        <v>7376.62</v>
      </c>
      <c r="F12" s="19" t="s">
        <v>373</v>
      </c>
    </row>
    <row r="13" spans="1:6" ht="15.6" x14ac:dyDescent="0.3">
      <c r="A13" s="19" t="s">
        <v>239</v>
      </c>
      <c r="B13" s="19"/>
      <c r="C13" s="22" t="s">
        <v>370</v>
      </c>
      <c r="D13" s="22" t="s">
        <v>370</v>
      </c>
      <c r="E13" s="22" t="s">
        <v>370</v>
      </c>
      <c r="F13" s="19" t="s">
        <v>370</v>
      </c>
    </row>
    <row r="14" spans="1:6" ht="78" x14ac:dyDescent="0.3">
      <c r="A14" s="20" t="s">
        <v>242</v>
      </c>
      <c r="B14" s="20" t="s">
        <v>371</v>
      </c>
      <c r="C14" s="22">
        <v>621.25</v>
      </c>
      <c r="D14" s="22">
        <v>341.68700000000001</v>
      </c>
      <c r="E14" s="22">
        <v>279.56200000000001</v>
      </c>
      <c r="F14" s="19" t="s">
        <v>373</v>
      </c>
    </row>
    <row r="15" spans="1:6" ht="15.6" x14ac:dyDescent="0.3">
      <c r="A15" s="19" t="s">
        <v>239</v>
      </c>
      <c r="B15" s="19"/>
      <c r="C15" s="22" t="s">
        <v>370</v>
      </c>
      <c r="D15" s="22" t="s">
        <v>370</v>
      </c>
      <c r="E15" s="22" t="s">
        <v>370</v>
      </c>
      <c r="F15" s="19" t="s">
        <v>370</v>
      </c>
    </row>
    <row r="16" spans="1:6" ht="78" x14ac:dyDescent="0.3">
      <c r="A16" s="20" t="s">
        <v>243</v>
      </c>
      <c r="B16" s="20" t="s">
        <v>371</v>
      </c>
      <c r="C16" s="22">
        <v>38.1</v>
      </c>
      <c r="D16" s="22">
        <v>27.622</v>
      </c>
      <c r="E16" s="22">
        <v>10.477</v>
      </c>
      <c r="F16" s="19" t="s">
        <v>373</v>
      </c>
    </row>
    <row r="17" spans="1:7" ht="15.6" x14ac:dyDescent="0.3">
      <c r="A17" s="19" t="s">
        <v>239</v>
      </c>
      <c r="B17" s="19"/>
      <c r="C17" s="22" t="s">
        <v>370</v>
      </c>
      <c r="D17" s="22" t="s">
        <v>370</v>
      </c>
      <c r="E17" s="22" t="s">
        <v>370</v>
      </c>
      <c r="F17" s="19" t="s">
        <v>370</v>
      </c>
    </row>
    <row r="18" spans="1:7" ht="15.6" x14ac:dyDescent="0.3">
      <c r="A18" s="20" t="s">
        <v>244</v>
      </c>
      <c r="B18" s="20"/>
      <c r="C18" s="21" t="s">
        <v>370</v>
      </c>
      <c r="D18" s="21" t="s">
        <v>370</v>
      </c>
      <c r="E18" s="21" t="s">
        <v>370</v>
      </c>
      <c r="F18" s="20" t="s">
        <v>370</v>
      </c>
    </row>
    <row r="19" spans="1:7" ht="15.6" x14ac:dyDescent="0.3">
      <c r="A19" s="19" t="s">
        <v>239</v>
      </c>
      <c r="B19" s="19"/>
      <c r="C19" s="22" t="s">
        <v>370</v>
      </c>
      <c r="D19" s="22" t="s">
        <v>370</v>
      </c>
      <c r="E19" s="22" t="s">
        <v>370</v>
      </c>
      <c r="F19" s="19" t="s">
        <v>370</v>
      </c>
    </row>
    <row r="20" spans="1:7" ht="15.6" x14ac:dyDescent="0.3">
      <c r="A20" s="20" t="s">
        <v>245</v>
      </c>
      <c r="B20" s="20"/>
      <c r="C20" s="21">
        <f>C10+C12+C14+C16</f>
        <v>20514.722999999998</v>
      </c>
      <c r="D20" s="21">
        <f>D10+D12+D14+D16</f>
        <v>12481.986999999999</v>
      </c>
      <c r="E20" s="21">
        <f>E10+E12+E14+E16</f>
        <v>8032.7339999999995</v>
      </c>
      <c r="F20" s="20"/>
    </row>
    <row r="21" spans="1:7" ht="15.6" x14ac:dyDescent="0.3">
      <c r="A21" s="43"/>
      <c r="B21" s="43"/>
      <c r="C21" s="44"/>
      <c r="D21" s="44"/>
      <c r="E21" s="44"/>
      <c r="F21" s="43"/>
    </row>
    <row r="22" spans="1:7" ht="15.6" x14ac:dyDescent="0.3">
      <c r="A22" s="43"/>
      <c r="B22" s="43"/>
      <c r="C22" s="44"/>
      <c r="D22" s="44"/>
      <c r="E22" s="44"/>
      <c r="F22" s="43"/>
    </row>
    <row r="24" spans="1:7" s="47" customFormat="1" ht="15.6" x14ac:dyDescent="0.3">
      <c r="A24" s="45" t="s">
        <v>385</v>
      </c>
      <c r="B24" s="267" t="s">
        <v>159</v>
      </c>
      <c r="C24" s="267"/>
      <c r="D24" s="267"/>
      <c r="E24" s="268" t="s">
        <v>360</v>
      </c>
      <c r="F24" s="268"/>
      <c r="G24" s="46"/>
    </row>
    <row r="25" spans="1:7" x14ac:dyDescent="0.3">
      <c r="A25" s="39" t="s">
        <v>374</v>
      </c>
      <c r="B25" s="207" t="s">
        <v>319</v>
      </c>
      <c r="C25" s="207"/>
      <c r="D25" s="207"/>
      <c r="E25" s="207" t="s">
        <v>161</v>
      </c>
      <c r="F25" s="207"/>
      <c r="G25" s="1"/>
    </row>
    <row r="28" spans="1:7" x14ac:dyDescent="0.3">
      <c r="A28" s="57" t="s">
        <v>364</v>
      </c>
    </row>
    <row r="29" spans="1:7" x14ac:dyDescent="0.3">
      <c r="A29" s="57" t="s">
        <v>365</v>
      </c>
    </row>
    <row r="30" spans="1:7" x14ac:dyDescent="0.3">
      <c r="A30" s="57" t="s">
        <v>376</v>
      </c>
    </row>
  </sheetData>
  <mergeCells count="9">
    <mergeCell ref="B24:D24"/>
    <mergeCell ref="B25:D25"/>
    <mergeCell ref="E24:F24"/>
    <mergeCell ref="E25:F25"/>
    <mergeCell ref="D1:F1"/>
    <mergeCell ref="D2:F2"/>
    <mergeCell ref="A4:F4"/>
    <mergeCell ref="A5:F5"/>
    <mergeCell ref="A6:F6"/>
  </mergeCells>
  <pageMargins left="0" right="0" top="0" bottom="0" header="0.31496062992125984" footer="0.31496062992125984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view="pageBreakPreview" zoomScaleSheetLayoutView="100" workbookViewId="0">
      <selection activeCell="G45" sqref="G45:G46"/>
    </sheetView>
  </sheetViews>
  <sheetFormatPr defaultRowHeight="14.4" x14ac:dyDescent="0.3"/>
  <cols>
    <col min="1" max="1" width="6.5546875" customWidth="1"/>
    <col min="2" max="2" width="19.109375" customWidth="1"/>
    <col min="3" max="3" width="13.109375" customWidth="1"/>
    <col min="4" max="4" width="14.44140625" customWidth="1"/>
    <col min="5" max="5" width="16.44140625" customWidth="1"/>
    <col min="6" max="6" width="15" customWidth="1"/>
    <col min="7" max="7" width="15.109375" customWidth="1"/>
    <col min="8" max="8" width="18" customWidth="1"/>
    <col min="9" max="9" width="18.33203125" customWidth="1"/>
  </cols>
  <sheetData>
    <row r="1" spans="1:22" x14ac:dyDescent="0.3">
      <c r="F1" s="271" t="s">
        <v>399</v>
      </c>
      <c r="G1" s="271"/>
      <c r="H1" s="271"/>
    </row>
    <row r="2" spans="1:22" x14ac:dyDescent="0.3">
      <c r="G2" s="269"/>
      <c r="H2" s="269"/>
    </row>
    <row r="3" spans="1:22" ht="15.6" x14ac:dyDescent="0.3">
      <c r="A3" s="256" t="s">
        <v>278</v>
      </c>
      <c r="B3" s="256"/>
      <c r="C3" s="256"/>
      <c r="D3" s="256"/>
      <c r="E3" s="256"/>
      <c r="F3" s="256"/>
      <c r="G3" s="256"/>
      <c r="H3" s="256"/>
    </row>
    <row r="5" spans="1:22" x14ac:dyDescent="0.3">
      <c r="A5" s="279" t="s">
        <v>276</v>
      </c>
      <c r="B5" s="279"/>
      <c r="C5" s="279"/>
      <c r="D5" s="279"/>
      <c r="E5" s="279"/>
      <c r="F5" s="279"/>
      <c r="G5" s="279"/>
      <c r="H5" s="279"/>
      <c r="I5" s="10"/>
    </row>
    <row r="6" spans="1:22" x14ac:dyDescent="0.3">
      <c r="A6" s="10"/>
      <c r="B6" s="10"/>
      <c r="C6" s="10"/>
      <c r="D6" s="10"/>
      <c r="E6" s="10"/>
      <c r="F6" s="10"/>
      <c r="G6" s="10"/>
      <c r="H6" s="30" t="s">
        <v>279</v>
      </c>
      <c r="I6" s="10"/>
    </row>
    <row r="7" spans="1:22" x14ac:dyDescent="0.3">
      <c r="A7" s="10"/>
      <c r="B7" s="10"/>
      <c r="C7" s="10"/>
      <c r="D7" s="10"/>
      <c r="E7" s="10"/>
      <c r="F7" s="10"/>
      <c r="G7" s="10"/>
      <c r="H7" s="34" t="s">
        <v>194</v>
      </c>
      <c r="I7" s="10"/>
    </row>
    <row r="8" spans="1:22" ht="45" customHeight="1" x14ac:dyDescent="0.3">
      <c r="A8" s="242" t="s">
        <v>143</v>
      </c>
      <c r="B8" s="242" t="s">
        <v>201</v>
      </c>
      <c r="C8" s="242" t="s">
        <v>202</v>
      </c>
      <c r="D8" s="242" t="s">
        <v>203</v>
      </c>
      <c r="E8" s="275" t="s">
        <v>204</v>
      </c>
      <c r="F8" s="276"/>
      <c r="G8" s="277"/>
      <c r="H8" s="242" t="s">
        <v>275</v>
      </c>
      <c r="I8" s="11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ht="42" customHeight="1" x14ac:dyDescent="0.3">
      <c r="A9" s="242"/>
      <c r="B9" s="242"/>
      <c r="C9" s="242"/>
      <c r="D9" s="242"/>
      <c r="E9" s="35" t="s">
        <v>400</v>
      </c>
      <c r="F9" s="35" t="s">
        <v>390</v>
      </c>
      <c r="G9" s="35" t="s">
        <v>401</v>
      </c>
      <c r="H9" s="242"/>
      <c r="I9" s="31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x14ac:dyDescent="0.3">
      <c r="A10" s="35">
        <v>1</v>
      </c>
      <c r="B10" s="35">
        <v>2</v>
      </c>
      <c r="C10" s="35">
        <v>3</v>
      </c>
      <c r="D10" s="35">
        <v>4</v>
      </c>
      <c r="E10" s="35">
        <v>5</v>
      </c>
      <c r="F10" s="35">
        <v>6</v>
      </c>
      <c r="G10" s="35">
        <v>7</v>
      </c>
      <c r="H10" s="35">
        <v>8</v>
      </c>
      <c r="I10" s="11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30" customHeight="1" x14ac:dyDescent="0.3">
      <c r="A11" s="35">
        <v>1</v>
      </c>
      <c r="B11" s="35" t="s">
        <v>366</v>
      </c>
      <c r="C11" s="40">
        <v>43635</v>
      </c>
      <c r="D11" s="35" t="s">
        <v>377</v>
      </c>
      <c r="E11" s="41">
        <v>50000</v>
      </c>
      <c r="F11" s="41">
        <v>70000</v>
      </c>
      <c r="G11" s="52">
        <f>F11</f>
        <v>70000</v>
      </c>
      <c r="H11" s="35">
        <v>0</v>
      </c>
      <c r="I11" s="11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x14ac:dyDescent="0.3">
      <c r="A12" s="35"/>
      <c r="B12" s="35"/>
      <c r="C12" s="35"/>
      <c r="D12" s="35"/>
      <c r="E12" s="35"/>
      <c r="F12" s="35"/>
      <c r="G12" s="35"/>
      <c r="H12" s="35"/>
      <c r="I12" s="11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x14ac:dyDescent="0.3">
      <c r="A13" s="35"/>
      <c r="B13" s="35"/>
      <c r="C13" s="35"/>
      <c r="D13" s="35"/>
      <c r="E13" s="35"/>
      <c r="F13" s="35"/>
      <c r="G13" s="35"/>
      <c r="H13" s="35"/>
      <c r="I13" s="11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x14ac:dyDescent="0.3">
      <c r="A14" s="35"/>
      <c r="B14" s="35"/>
      <c r="C14" s="35"/>
      <c r="D14" s="35"/>
      <c r="E14" s="35"/>
      <c r="F14" s="35"/>
      <c r="G14" s="35"/>
      <c r="H14" s="35"/>
      <c r="I14" s="11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x14ac:dyDescent="0.3">
      <c r="A15" s="35"/>
      <c r="B15" s="35"/>
      <c r="C15" s="35"/>
      <c r="D15" s="35"/>
      <c r="E15" s="35"/>
      <c r="F15" s="35"/>
      <c r="G15" s="35"/>
      <c r="H15" s="35"/>
      <c r="I15" s="11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x14ac:dyDescent="0.3">
      <c r="A16" s="272" t="s">
        <v>154</v>
      </c>
      <c r="B16" s="273"/>
      <c r="C16" s="273"/>
      <c r="D16" s="274"/>
      <c r="E16" s="42">
        <f>E11+E12+E13+E14+E15</f>
        <v>50000</v>
      </c>
      <c r="F16" s="42">
        <f>F11+F12+F13+F14+F15</f>
        <v>70000</v>
      </c>
      <c r="G16" s="42">
        <f>G11+G12+G13+G14+G15</f>
        <v>70000</v>
      </c>
      <c r="H16" s="42">
        <f>H11+H12+H13+H14+H15</f>
        <v>0</v>
      </c>
      <c r="I16" s="11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15" customHeight="1" x14ac:dyDescent="0.3">
      <c r="A17" s="11"/>
      <c r="B17" s="11"/>
      <c r="C17" s="11"/>
      <c r="D17" s="11"/>
      <c r="E17" s="11"/>
      <c r="F17" s="11"/>
      <c r="G17" s="11"/>
      <c r="H17" s="11"/>
      <c r="I17" s="11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x14ac:dyDescent="0.3">
      <c r="A18" s="278" t="s">
        <v>277</v>
      </c>
      <c r="B18" s="278"/>
      <c r="C18" s="278"/>
      <c r="D18" s="278"/>
      <c r="E18" s="278"/>
      <c r="F18" s="278"/>
      <c r="G18" s="278"/>
      <c r="H18" s="278"/>
      <c r="I18" s="11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x14ac:dyDescent="0.3">
      <c r="A19" s="11"/>
      <c r="B19" s="11"/>
      <c r="C19" s="11"/>
      <c r="D19" s="11"/>
      <c r="E19" s="11"/>
      <c r="F19" s="11"/>
      <c r="G19" s="11"/>
      <c r="H19" s="11"/>
      <c r="I19" s="32" t="s">
        <v>340</v>
      </c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x14ac:dyDescent="0.3">
      <c r="A20" s="11"/>
      <c r="B20" s="11"/>
      <c r="C20" s="11"/>
      <c r="D20" s="11"/>
      <c r="E20" s="11"/>
      <c r="F20" s="11"/>
      <c r="G20" s="11"/>
      <c r="H20" s="11"/>
      <c r="I20" s="33" t="s">
        <v>194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ht="30" customHeight="1" x14ac:dyDescent="0.3">
      <c r="A21" s="242" t="s">
        <v>143</v>
      </c>
      <c r="B21" s="242" t="s">
        <v>205</v>
      </c>
      <c r="C21" s="242" t="s">
        <v>201</v>
      </c>
      <c r="D21" s="242" t="s">
        <v>203</v>
      </c>
      <c r="E21" s="242" t="s">
        <v>206</v>
      </c>
      <c r="F21" s="242" t="s">
        <v>204</v>
      </c>
      <c r="G21" s="242"/>
      <c r="H21" s="242"/>
      <c r="I21" s="242" t="s">
        <v>275</v>
      </c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ht="43.5" customHeight="1" x14ac:dyDescent="0.3">
      <c r="A22" s="242"/>
      <c r="B22" s="242"/>
      <c r="C22" s="242"/>
      <c r="D22" s="242"/>
      <c r="E22" s="242"/>
      <c r="F22" s="35" t="s">
        <v>367</v>
      </c>
      <c r="G22" s="35" t="s">
        <v>368</v>
      </c>
      <c r="H22" s="35" t="s">
        <v>369</v>
      </c>
      <c r="I22" s="242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x14ac:dyDescent="0.3">
      <c r="A23" s="35">
        <v>1</v>
      </c>
      <c r="B23" s="35">
        <v>2</v>
      </c>
      <c r="C23" s="35">
        <v>3</v>
      </c>
      <c r="D23" s="35">
        <v>4</v>
      </c>
      <c r="E23" s="35">
        <v>5</v>
      </c>
      <c r="F23" s="35">
        <v>6</v>
      </c>
      <c r="G23" s="35">
        <v>7</v>
      </c>
      <c r="H23" s="35">
        <v>8</v>
      </c>
      <c r="I23" s="35">
        <v>9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x14ac:dyDescent="0.3">
      <c r="A24" s="35" t="s">
        <v>370</v>
      </c>
      <c r="B24" s="35" t="s">
        <v>370</v>
      </c>
      <c r="C24" s="35" t="s">
        <v>370</v>
      </c>
      <c r="D24" s="35" t="s">
        <v>370</v>
      </c>
      <c r="E24" s="35" t="s">
        <v>370</v>
      </c>
      <c r="F24" s="35" t="s">
        <v>370</v>
      </c>
      <c r="G24" s="35" t="s">
        <v>370</v>
      </c>
      <c r="H24" s="35" t="s">
        <v>370</v>
      </c>
      <c r="I24" s="35" t="s">
        <v>370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x14ac:dyDescent="0.3">
      <c r="A25" s="35"/>
      <c r="B25" s="35"/>
      <c r="C25" s="35"/>
      <c r="D25" s="35"/>
      <c r="E25" s="35"/>
      <c r="F25" s="35"/>
      <c r="G25" s="35"/>
      <c r="H25" s="35"/>
      <c r="I25" s="35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 x14ac:dyDescent="0.3">
      <c r="A26" s="35"/>
      <c r="B26" s="35"/>
      <c r="C26" s="35"/>
      <c r="D26" s="35"/>
      <c r="E26" s="35"/>
      <c r="F26" s="35"/>
      <c r="G26" s="35"/>
      <c r="H26" s="35"/>
      <c r="I26" s="35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x14ac:dyDescent="0.3">
      <c r="A27" s="35"/>
      <c r="B27" s="35"/>
      <c r="C27" s="35"/>
      <c r="D27" s="35"/>
      <c r="E27" s="35"/>
      <c r="F27" s="35"/>
      <c r="G27" s="35"/>
      <c r="H27" s="35"/>
      <c r="I27" s="35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2" customHeight="1" x14ac:dyDescent="0.3">
      <c r="A28" s="272" t="s">
        <v>154</v>
      </c>
      <c r="B28" s="273"/>
      <c r="C28" s="273"/>
      <c r="D28" s="273"/>
      <c r="E28" s="273"/>
      <c r="F28" s="274"/>
      <c r="G28" s="35" t="s">
        <v>370</v>
      </c>
      <c r="H28" s="35" t="s">
        <v>370</v>
      </c>
      <c r="I28" s="35" t="s">
        <v>370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idden="1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s="49" customFormat="1" ht="31.5" customHeight="1" x14ac:dyDescent="0.3">
      <c r="A32" s="48"/>
      <c r="B32" s="45" t="s">
        <v>385</v>
      </c>
      <c r="C32" s="267" t="s">
        <v>159</v>
      </c>
      <c r="D32" s="267"/>
      <c r="E32" s="267"/>
      <c r="F32" s="268" t="s">
        <v>360</v>
      </c>
      <c r="G32" s="26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</row>
    <row r="33" spans="1:22" ht="18.75" customHeight="1" x14ac:dyDescent="0.3">
      <c r="A33" s="8"/>
      <c r="B33" s="39" t="s">
        <v>375</v>
      </c>
      <c r="C33" s="207" t="s">
        <v>319</v>
      </c>
      <c r="D33" s="207"/>
      <c r="E33" s="207"/>
      <c r="F33" s="207" t="s">
        <v>161</v>
      </c>
      <c r="G33" s="207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x14ac:dyDescent="0.3">
      <c r="A35" s="8"/>
      <c r="B35" s="55" t="s">
        <v>364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x14ac:dyDescent="0.3">
      <c r="A36" s="8"/>
      <c r="B36" s="58" t="s">
        <v>365</v>
      </c>
      <c r="C36" s="5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1:22" x14ac:dyDescent="0.3">
      <c r="A37" s="8"/>
      <c r="B37" s="55" t="s">
        <v>376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2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1:22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1:22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spans="1:22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spans="1:22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spans="1:22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2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</row>
    <row r="57" spans="1:22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1:22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1:22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1:22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 spans="1:22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</sheetData>
  <mergeCells count="24">
    <mergeCell ref="I21:I22"/>
    <mergeCell ref="A18:H18"/>
    <mergeCell ref="A3:H3"/>
    <mergeCell ref="G2:H2"/>
    <mergeCell ref="A16:D16"/>
    <mergeCell ref="A5:H5"/>
    <mergeCell ref="A21:A22"/>
    <mergeCell ref="B21:B22"/>
    <mergeCell ref="C21:C22"/>
    <mergeCell ref="D21:D22"/>
    <mergeCell ref="A8:A9"/>
    <mergeCell ref="B8:B9"/>
    <mergeCell ref="F33:G33"/>
    <mergeCell ref="F1:H1"/>
    <mergeCell ref="A28:F28"/>
    <mergeCell ref="H8:H9"/>
    <mergeCell ref="C8:C9"/>
    <mergeCell ref="D8:D9"/>
    <mergeCell ref="F32:G32"/>
    <mergeCell ref="E8:G8"/>
    <mergeCell ref="E21:E22"/>
    <mergeCell ref="F21:H21"/>
    <mergeCell ref="C32:E32"/>
    <mergeCell ref="C33:E33"/>
  </mergeCells>
  <pageMargins left="0" right="0" top="0" bottom="0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фін план</vt:lpstr>
      <vt:lpstr>1_ кап інвестиції</vt:lpstr>
      <vt:lpstr>2_ кап будівництво</vt:lpstr>
      <vt:lpstr>3_ залучені кошти</vt:lpstr>
      <vt:lpstr>4_ персонал</vt:lpstr>
      <vt:lpstr>5_майно</vt:lpstr>
      <vt:lpstr>6_транспорт</vt:lpstr>
      <vt:lpstr>'1_ кап інвестиції'!Область_печати</vt:lpstr>
      <vt:lpstr>'4_ персонал'!Область_печати</vt:lpstr>
      <vt:lpstr>'фін план'!Область_печати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Олена Городько</cp:lastModifiedBy>
  <cp:lastPrinted>2026-03-03T12:57:27Z</cp:lastPrinted>
  <dcterms:created xsi:type="dcterms:W3CDTF">2021-10-04T06:32:37Z</dcterms:created>
  <dcterms:modified xsi:type="dcterms:W3CDTF">2026-03-04T06:43:01Z</dcterms:modified>
</cp:coreProperties>
</file>