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Maks\Documents\Елла\Рішення\Програма УКБ\Програма УКБ_84_11.06.2026\"/>
    </mc:Choice>
  </mc:AlternateContent>
  <xr:revisionPtr revIDLastSave="0" documentId="13_ncr:1_{0CF1AB51-EA09-4A36-9EA5-B7FBB6B96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даток обєкти УКБ на 23.10" sheetId="3" r:id="rId1"/>
    <sheet name="Додаток обєкти УКБ на 07.10.25" sheetId="2" r:id="rId2"/>
    <sheet name="Додаток обєкти УКБ (2)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  <c r="F16" i="3" l="1"/>
  <c r="F15" i="3"/>
  <c r="F12" i="3"/>
  <c r="F9" i="3"/>
  <c r="I43" i="3" l="1"/>
  <c r="H43" i="3"/>
  <c r="G43" i="3"/>
  <c r="F42" i="3"/>
  <c r="F43" i="3" s="1"/>
  <c r="I40" i="3"/>
  <c r="H40" i="3"/>
  <c r="G40" i="3"/>
  <c r="F39" i="3"/>
  <c r="F40" i="3" s="1"/>
  <c r="H37" i="3"/>
  <c r="G37" i="3"/>
  <c r="F25" i="3"/>
  <c r="F23" i="3"/>
  <c r="I14" i="3"/>
  <c r="F14" i="3" s="1"/>
  <c r="I13" i="3"/>
  <c r="G13" i="3"/>
  <c r="I10" i="3"/>
  <c r="F7" i="3"/>
  <c r="E7" i="3"/>
  <c r="H44" i="3" l="1"/>
  <c r="G21" i="3"/>
  <c r="G44" i="3" s="1"/>
  <c r="F13" i="3"/>
  <c r="F10" i="3"/>
  <c r="I10" i="2"/>
  <c r="F10" i="2"/>
  <c r="I30" i="2"/>
  <c r="H30" i="2"/>
  <c r="G30" i="2"/>
  <c r="F29" i="2"/>
  <c r="F30" i="2" s="1"/>
  <c r="I27" i="2"/>
  <c r="H27" i="2"/>
  <c r="G27" i="2"/>
  <c r="F26" i="2"/>
  <c r="F27" i="2" s="1"/>
  <c r="H24" i="2"/>
  <c r="F23" i="2"/>
  <c r="F22" i="2"/>
  <c r="F21" i="2"/>
  <c r="I24" i="2"/>
  <c r="G24" i="2"/>
  <c r="F20" i="2"/>
  <c r="F19" i="2"/>
  <c r="F18" i="2"/>
  <c r="F17" i="2"/>
  <c r="H15" i="2"/>
  <c r="H31" i="2" s="1"/>
  <c r="G15" i="2"/>
  <c r="I13" i="2"/>
  <c r="F13" i="2" s="1"/>
  <c r="I12" i="2"/>
  <c r="G12" i="2"/>
  <c r="F12" i="2"/>
  <c r="F11" i="2"/>
  <c r="I9" i="2"/>
  <c r="F9" i="2" s="1"/>
  <c r="F8" i="2"/>
  <c r="F7" i="2"/>
  <c r="E7" i="2"/>
  <c r="I30" i="1"/>
  <c r="H30" i="1"/>
  <c r="G30" i="1"/>
  <c r="F29" i="1"/>
  <c r="F30" i="1" s="1"/>
  <c r="I27" i="1"/>
  <c r="H27" i="1"/>
  <c r="H31" i="1" s="1"/>
  <c r="G27" i="1"/>
  <c r="F26" i="1"/>
  <c r="F27" i="1" s="1"/>
  <c r="I24" i="1"/>
  <c r="H24" i="1"/>
  <c r="F23" i="1"/>
  <c r="F22" i="1"/>
  <c r="F21" i="1"/>
  <c r="I20" i="1"/>
  <c r="G20" i="1"/>
  <c r="F20" i="1" s="1"/>
  <c r="F19" i="1"/>
  <c r="F18" i="1"/>
  <c r="F17" i="1"/>
  <c r="H15" i="1"/>
  <c r="I13" i="1"/>
  <c r="F13" i="1"/>
  <c r="I12" i="1"/>
  <c r="G12" i="1"/>
  <c r="F12" i="1" s="1"/>
  <c r="F11" i="1"/>
  <c r="I10" i="1"/>
  <c r="F10" i="1"/>
  <c r="I9" i="1"/>
  <c r="I15" i="1" s="1"/>
  <c r="I31" i="1" s="1"/>
  <c r="F9" i="1"/>
  <c r="F8" i="1"/>
  <c r="F7" i="1"/>
  <c r="E7" i="1"/>
  <c r="F24" i="1" l="1"/>
  <c r="F15" i="1"/>
  <c r="F31" i="1" s="1"/>
  <c r="G24" i="1"/>
  <c r="G15" i="1"/>
  <c r="G31" i="1" s="1"/>
  <c r="F24" i="2"/>
  <c r="F15" i="2"/>
  <c r="F31" i="2" s="1"/>
  <c r="G31" i="2"/>
  <c r="I15" i="2"/>
  <c r="I31" i="2" s="1"/>
</calcChain>
</file>

<file path=xl/sharedStrings.xml><?xml version="1.0" encoding="utf-8"?>
<sst xmlns="http://schemas.openxmlformats.org/spreadsheetml/2006/main" count="320" uniqueCount="56">
  <si>
    <t>ПРОДОВЖЕННЯ ПРОГРАМИ</t>
  </si>
  <si>
    <t>Напрями діяльності та заходи Програми капітального будівництва Боярської міської територіальної громади  на 2025-2028 роки</t>
  </si>
  <si>
    <t>Заходи Програми</t>
  </si>
  <si>
    <t xml:space="preserve">Механізм реалізації
завдань та заходів
Програми
</t>
  </si>
  <si>
    <t>Виконавець</t>
  </si>
  <si>
    <t>Строк виконання заходу</t>
  </si>
  <si>
    <t>Виконання у попередні роки
тис. грн.</t>
  </si>
  <si>
    <t xml:space="preserve"> Орієнтовні обсяги фінансування за напрямами діяльності та заходами, тис. грн.</t>
  </si>
  <si>
    <t>Усього</t>
  </si>
  <si>
    <t>ДБ</t>
  </si>
  <si>
    <t>ОБ</t>
  </si>
  <si>
    <t>МБ</t>
  </si>
  <si>
    <t>2025 рік</t>
  </si>
  <si>
    <t>Реконструкція з розширенням приймального відділення комунального некомерційного підприємства «Лікарня інтенсивного лікування Боярської міської ради» (реконструкція),  за адресою: Україна, Київська обл., Фастівський р-н, м. Боярка, Боярська територіальна громада, вул. Соборності, 51</t>
  </si>
  <si>
    <t>виготовлення ПКД, проведення експертизи, виконання будівельно-монтажних робіт, технічний та авторський нагляд</t>
  </si>
  <si>
    <t>УКБ Боярської міської ради</t>
  </si>
  <si>
    <t>2025-2028</t>
  </si>
  <si>
    <t>Капітальний ремонт з благоустроєм  дитячого майданчика за адресою: Україна, Київська область, Фастівський район, Боярська територіальна громада, м. Боярка, вул. Молодіжна, 5 б”</t>
  </si>
  <si>
    <t>2025-2026</t>
  </si>
  <si>
    <t>Реконструкція водогону від станції II-го підйому до станції III-го підйому  за адресою: Київська область,Фастівський район, Боярська міська територіальна громада</t>
  </si>
  <si>
    <t>Нове будівництво майданчика для стоянки транспортних засобів вздовж залізниці, біля платформи залізничної станції "Тарасівка" в с. Тарасівка Боярської міської територіальної громади Фастівського району Київської області</t>
  </si>
  <si>
    <t>Реконструкція будівлі Забірської дільничної лікарні з амбулаторією з добудовою приміщення відділення надання послуг особам, що потребують стороннього догляду, за адресою: Україна, Київська область, Фастівський район, с. Забір’я, Боярська територіальна громада, вул. Гончаренка, 12а»</t>
  </si>
  <si>
    <t>«Капітальний ремонт протирадіаційного укриття № 159533 за адресою: Україна, Київська область, Фастівський район, м. Боярка, Боярська територіальна громада,  вул. Соборності, 51»</t>
  </si>
  <si>
    <t>"Капітальний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</si>
  <si>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Розробка містобудівної документації: "Детальний план території кварталу, обмеженого залізницею, вулицями Шевченка, Ніни Майбороди та Шкільна в с.Тарасівка Фастівського району Київської області"</t>
  </si>
  <si>
    <t>виготовлення містобудівної документації</t>
  </si>
  <si>
    <t>ВСЬОГО</t>
  </si>
  <si>
    <t>2026 рік</t>
  </si>
  <si>
    <t>Капітальний ремонт протирадіаційного укриття № 159562 за адресою: Україна, Київська область, Фастівський район, м. Боярка, Боярська територіальна громада,  вул. Соборності, 51»</t>
  </si>
  <si>
    <t>2027 рік</t>
  </si>
  <si>
    <t>2028 рік</t>
  </si>
  <si>
    <t>ВСЬОГО по програмі</t>
  </si>
  <si>
    <t>у наступну-
додати велодорожку</t>
  </si>
  <si>
    <t>Капітальний ремонт дороги з влаштуванням тротуару та велодоріжки за адресою: Україна, Київська обл., Фастівський р-н, Боярська територіальна громада, м.Боярка, вул. Хрещатик"</t>
  </si>
  <si>
    <t>виготовлення проектної документації</t>
  </si>
  <si>
    <t>Нове будівництво реабілітаційного центру на території комунального некомерційного підприємства «Лікарня інтенсивного лікування Боярської міської ради» за адресою: Україна, Київська обл., Фастівський р-н, м. Боярка, Боярська територіальна громада, вул.Соборності, 51</t>
  </si>
  <si>
    <t>виготовлення ПКД, проведення експертизи, виконання будівельно-монтажних робіт</t>
  </si>
  <si>
    <t>виготовлення ПКД, проведення експертизи</t>
  </si>
  <si>
    <t>Реконструкція нежитлової будівлі під ветеранський простір з добудовою захисної споруди цивільного захисту за адресою: Україна, Київська обл., Фастівський р-н., Боярська територіальна громада, м.Боярка, вул. Незалежності, 17</t>
  </si>
  <si>
    <t>Реконструкція будівлі медичної амбулаторії загальної практики-сімейної медицини № 6 з термосанацією за адресою: Україна, Київська обл., Фастівський р-н, Боярська територіальна громада, с. Малютянка, вул. Європейська, 12</t>
  </si>
  <si>
    <t xml:space="preserve"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 </t>
  </si>
  <si>
    <t>коригування ПД та проведення експертизи</t>
  </si>
  <si>
    <t>виготовлення ПД стадії Робочий проект (Р)</t>
  </si>
  <si>
    <t>Начальник  управління капітального будівництва Боярської міської ради</t>
  </si>
  <si>
    <t>Олександр ГОРБАЧОВ</t>
  </si>
  <si>
    <t>Капітальний ремонт дороги з прокладанням газопроводу для газифікації обслуговуючих кооперативів «Рябинки» та «Рябинки 2» за адресою: Київська область, Фастівський район, Боярська міська територіальна громада за межами с.Малютянка</t>
  </si>
  <si>
    <t>виконання будівельно-монтажних робіт, технічний та авторський нагляд</t>
  </si>
  <si>
    <t>Будівництво транспортного тунелю під залізничними коліями та під'їзними шляхами з улаштуванням захисного екрану з металевих труб, біля залізничної станції "Тарасівка"  (876 км ПК6 перегону Боярка - Вишневе регіональної філії  Південно-Західної залізниці АТ "Українська залізниця") (коригування)</t>
  </si>
  <si>
    <t xml:space="preserve">коригування ПД </t>
  </si>
  <si>
    <t>коригування ПКД, проведення експертизи, виконання будівельно-монтажних робіт, технічний та авторський нагляд</t>
  </si>
  <si>
    <t xml:space="preserve"> виконання будівельно-монтажних робіт, технічний та авторський нагляд</t>
  </si>
  <si>
    <t>розробка детального плану</t>
  </si>
  <si>
    <t>Нове будівництво критої спортивної споруди за адресою: Україна, Київська область, Фастівський район, Боярська територіальна громада, м. Боярка, вул. Молодіжна, 5б</t>
  </si>
  <si>
    <t>Реконструкція комплексу будівель і споруд Малютянської гімназії Боярської міської ради за адресою: Україна, Київська область, Фастівський район, Боярська територіальна громада, с.Малютянка, вул. Перемоги, буд. 34.</t>
  </si>
  <si>
    <t>обстеження технічного стану будівель</t>
  </si>
  <si>
    <t xml:space="preserve">рішення сесії від  11.06.2026 №84/4555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</si>
</sst>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5" x14ac:knownFonts="1">
    <font>
      <sz val="10"/>
      <name val="Arial Cyr"/>
      <charset val="204"/>
    </font>
    <font>
      <sz val="11"/>
      <color indexed="8"/>
      <name val="Arial Cyr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/>
    <xf numFmtId="164" fontId="5" fillId="0" borderId="0" xfId="0" applyNumberFormat="1" applyFont="1" applyFill="1" applyBorder="1"/>
    <xf numFmtId="0" fontId="5" fillId="0" borderId="0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/>
    <xf numFmtId="0" fontId="13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/>
    <xf numFmtId="165" fontId="3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4" fontId="14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4" fontId="14" fillId="0" borderId="0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50"/>
  <sheetViews>
    <sheetView tabSelected="1" view="pageBreakPreview" zoomScale="80" zoomScaleNormal="80" workbookViewId="0">
      <pane ySplit="5" topLeftCell="A36" activePane="bottomLeft" state="frozen"/>
      <selection pane="bottomLeft" activeCell="P42" sqref="P42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13.5" customHeight="1" x14ac:dyDescent="0.2">
      <c r="G2" s="7" t="s">
        <v>55</v>
      </c>
    </row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4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45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13</v>
      </c>
      <c r="B8" s="14" t="s">
        <v>42</v>
      </c>
      <c r="C8" s="14" t="s">
        <v>15</v>
      </c>
      <c r="D8" s="15" t="s">
        <v>16</v>
      </c>
      <c r="E8" s="16">
        <v>0</v>
      </c>
      <c r="F8" s="16">
        <v>300</v>
      </c>
      <c r="G8" s="16"/>
      <c r="H8" s="16"/>
      <c r="I8" s="16">
        <v>300</v>
      </c>
      <c r="J8" s="35"/>
    </row>
    <row r="9" spans="1:230" s="1" customFormat="1" ht="77.25" customHeight="1" x14ac:dyDescent="0.2">
      <c r="A9" s="13" t="s">
        <v>17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ref="F9:F16" si="0">G9+H9+I9</f>
        <v>46653.91</v>
      </c>
      <c r="G9" s="16">
        <v>0</v>
      </c>
      <c r="H9" s="16">
        <v>22951.955000000002</v>
      </c>
      <c r="I9" s="16">
        <v>23701.955000000002</v>
      </c>
      <c r="J9" s="35"/>
    </row>
    <row r="10" spans="1:230" s="1" customFormat="1" ht="77.25" customHeight="1" x14ac:dyDescent="0.2">
      <c r="A10" s="13" t="s">
        <v>19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18003</v>
      </c>
      <c r="G10" s="16">
        <v>9000</v>
      </c>
      <c r="H10" s="16"/>
      <c r="I10" s="16">
        <f>1003+8000</f>
        <v>9003</v>
      </c>
      <c r="J10" s="35"/>
    </row>
    <row r="11" spans="1:230" s="1" customFormat="1" ht="77.25" customHeight="1" x14ac:dyDescent="0.2">
      <c r="A11" s="13" t="s">
        <v>20</v>
      </c>
      <c r="B11" s="14" t="s">
        <v>14</v>
      </c>
      <c r="C11" s="14" t="s">
        <v>15</v>
      </c>
      <c r="D11" s="15" t="s">
        <v>18</v>
      </c>
      <c r="E11" s="16">
        <v>0</v>
      </c>
      <c r="F11" s="16">
        <v>18823.957999999999</v>
      </c>
      <c r="G11" s="16">
        <v>0</v>
      </c>
      <c r="H11" s="16">
        <v>6000</v>
      </c>
      <c r="I11" s="16">
        <v>12823.958000000001</v>
      </c>
      <c r="J11" s="35"/>
    </row>
    <row r="12" spans="1:230" s="1" customFormat="1" ht="77.25" customHeight="1" x14ac:dyDescent="0.2">
      <c r="A12" s="13" t="s">
        <v>21</v>
      </c>
      <c r="B12" s="14" t="s">
        <v>14</v>
      </c>
      <c r="C12" s="14" t="s">
        <v>15</v>
      </c>
      <c r="D12" s="15" t="s">
        <v>18</v>
      </c>
      <c r="E12" s="16">
        <v>100</v>
      </c>
      <c r="F12" s="16">
        <f t="shared" si="0"/>
        <v>50000</v>
      </c>
      <c r="G12" s="16">
        <v>25000</v>
      </c>
      <c r="H12" s="16"/>
      <c r="I12" s="16">
        <v>25000</v>
      </c>
      <c r="J12" s="35"/>
    </row>
    <row r="13" spans="1:230" s="1" customFormat="1" ht="77.25" customHeight="1" x14ac:dyDescent="0.2">
      <c r="A13" s="14" t="s">
        <v>22</v>
      </c>
      <c r="B13" s="14" t="s">
        <v>14</v>
      </c>
      <c r="C13" s="14" t="s">
        <v>15</v>
      </c>
      <c r="D13" s="17" t="s">
        <v>18</v>
      </c>
      <c r="E13" s="18">
        <v>598.05047999999999</v>
      </c>
      <c r="F13" s="16">
        <f t="shared" si="0"/>
        <v>17417.407999999999</v>
      </c>
      <c r="G13" s="16">
        <f>17417.408/2</f>
        <v>8708.7039999999997</v>
      </c>
      <c r="H13" s="18"/>
      <c r="I13" s="16">
        <f>17417.408/2</f>
        <v>8708.7039999999997</v>
      </c>
      <c r="J13" s="35"/>
    </row>
    <row r="14" spans="1:230" s="1" customFormat="1" ht="67.5" customHeight="1" x14ac:dyDescent="0.2">
      <c r="A14" s="19" t="s">
        <v>23</v>
      </c>
      <c r="B14" s="14" t="s">
        <v>14</v>
      </c>
      <c r="C14" s="14" t="s">
        <v>15</v>
      </c>
      <c r="D14" s="17" t="s">
        <v>18</v>
      </c>
      <c r="E14" s="16">
        <v>698.88712999999996</v>
      </c>
      <c r="F14" s="16">
        <f t="shared" si="0"/>
        <v>42393.824999999997</v>
      </c>
      <c r="G14" s="16">
        <v>21196.912</v>
      </c>
      <c r="H14" s="16"/>
      <c r="I14" s="16">
        <f>42393.825-G14</f>
        <v>21196.912999999997</v>
      </c>
      <c r="J14" s="35"/>
    </row>
    <row r="15" spans="1:230" s="1" customFormat="1" ht="67.5" customHeight="1" x14ac:dyDescent="0.2">
      <c r="A15" s="19" t="s">
        <v>24</v>
      </c>
      <c r="B15" s="14" t="s">
        <v>25</v>
      </c>
      <c r="C15" s="14" t="s">
        <v>15</v>
      </c>
      <c r="D15" s="17" t="s">
        <v>18</v>
      </c>
      <c r="E15" s="16">
        <v>0</v>
      </c>
      <c r="F15" s="16">
        <f t="shared" si="0"/>
        <v>400</v>
      </c>
      <c r="G15" s="16"/>
      <c r="H15" s="16"/>
      <c r="I15" s="16">
        <v>400</v>
      </c>
      <c r="J15" s="35"/>
    </row>
    <row r="16" spans="1:230" s="1" customFormat="1" ht="67.5" customHeight="1" x14ac:dyDescent="0.2">
      <c r="A16" s="19" t="s">
        <v>33</v>
      </c>
      <c r="B16" s="14" t="s">
        <v>34</v>
      </c>
      <c r="C16" s="14" t="s">
        <v>15</v>
      </c>
      <c r="D16" s="17" t="s">
        <v>18</v>
      </c>
      <c r="E16" s="16">
        <v>0</v>
      </c>
      <c r="F16" s="16">
        <f t="shared" si="0"/>
        <v>70</v>
      </c>
      <c r="G16" s="16"/>
      <c r="H16" s="16"/>
      <c r="I16" s="16">
        <v>70</v>
      </c>
      <c r="J16" s="35"/>
    </row>
    <row r="17" spans="1:10" s="1" customFormat="1" ht="78" customHeight="1" x14ac:dyDescent="0.2">
      <c r="A17" s="19" t="s">
        <v>35</v>
      </c>
      <c r="B17" s="14" t="s">
        <v>36</v>
      </c>
      <c r="C17" s="14" t="s">
        <v>15</v>
      </c>
      <c r="D17" s="17">
        <v>2025</v>
      </c>
      <c r="E17" s="16">
        <v>0</v>
      </c>
      <c r="F17" s="16">
        <v>1680</v>
      </c>
      <c r="G17" s="16"/>
      <c r="H17" s="16"/>
      <c r="I17" s="16">
        <v>1680</v>
      </c>
      <c r="J17" s="35"/>
    </row>
    <row r="18" spans="1:10" s="1" customFormat="1" ht="78" customHeight="1" x14ac:dyDescent="0.2">
      <c r="A18" s="19" t="s">
        <v>38</v>
      </c>
      <c r="B18" s="14" t="s">
        <v>37</v>
      </c>
      <c r="C18" s="14" t="s">
        <v>15</v>
      </c>
      <c r="D18" s="17" t="s">
        <v>18</v>
      </c>
      <c r="E18" s="16">
        <v>0</v>
      </c>
      <c r="F18" s="16">
        <v>1000</v>
      </c>
      <c r="G18" s="16"/>
      <c r="H18" s="16"/>
      <c r="I18" s="16">
        <v>1000</v>
      </c>
      <c r="J18" s="35"/>
    </row>
    <row r="19" spans="1:10" s="1" customFormat="1" ht="78" customHeight="1" x14ac:dyDescent="0.2">
      <c r="A19" s="19" t="s">
        <v>39</v>
      </c>
      <c r="B19" s="14" t="s">
        <v>37</v>
      </c>
      <c r="C19" s="14" t="s">
        <v>15</v>
      </c>
      <c r="D19" s="17" t="s">
        <v>18</v>
      </c>
      <c r="E19" s="16">
        <v>0</v>
      </c>
      <c r="F19" s="16">
        <v>396.36</v>
      </c>
      <c r="G19" s="16"/>
      <c r="H19" s="16"/>
      <c r="I19" s="16">
        <v>396.36</v>
      </c>
      <c r="J19" s="35"/>
    </row>
    <row r="20" spans="1:10" s="1" customFormat="1" ht="78" customHeight="1" x14ac:dyDescent="0.2">
      <c r="A20" s="19" t="s">
        <v>40</v>
      </c>
      <c r="B20" s="14" t="s">
        <v>41</v>
      </c>
      <c r="C20" s="14" t="s">
        <v>15</v>
      </c>
      <c r="D20" s="17" t="s">
        <v>18</v>
      </c>
      <c r="E20" s="16"/>
      <c r="F20" s="16">
        <v>750</v>
      </c>
      <c r="G20" s="16"/>
      <c r="H20" s="16"/>
      <c r="I20" s="16">
        <v>750</v>
      </c>
      <c r="J20" s="35"/>
    </row>
    <row r="21" spans="1:10" s="1" customFormat="1" ht="22.5" customHeight="1" x14ac:dyDescent="0.2">
      <c r="A21" s="43" t="s">
        <v>26</v>
      </c>
      <c r="B21" s="43"/>
      <c r="C21" s="43"/>
      <c r="D21" s="42"/>
      <c r="E21" s="12"/>
      <c r="F21" s="21">
        <v>229723.024</v>
      </c>
      <c r="G21" s="21">
        <f>SUM(G7:G16)</f>
        <v>83905.615999999995</v>
      </c>
      <c r="H21" s="21">
        <f>SUM(H7:H16)</f>
        <v>28951.955000000002</v>
      </c>
      <c r="I21" s="21">
        <v>116865.45299999999</v>
      </c>
      <c r="J21" s="35"/>
    </row>
    <row r="22" spans="1:10" s="1" customFormat="1" ht="14.25" x14ac:dyDescent="0.2">
      <c r="A22" s="51" t="s">
        <v>27</v>
      </c>
      <c r="B22" s="51"/>
      <c r="C22" s="51"/>
      <c r="D22" s="51"/>
      <c r="E22" s="51"/>
      <c r="F22" s="51"/>
      <c r="G22" s="51"/>
      <c r="H22" s="51"/>
      <c r="I22" s="51"/>
      <c r="J22" s="35"/>
    </row>
    <row r="23" spans="1:10" s="1" customFormat="1" ht="77.25" customHeight="1" x14ac:dyDescent="0.2">
      <c r="A23" s="13" t="s">
        <v>13</v>
      </c>
      <c r="B23" s="14" t="s">
        <v>46</v>
      </c>
      <c r="C23" s="14" t="s">
        <v>15</v>
      </c>
      <c r="D23" s="15" t="s">
        <v>16</v>
      </c>
      <c r="E23" s="16"/>
      <c r="F23" s="16">
        <f>G23+H23+I23</f>
        <v>131250</v>
      </c>
      <c r="G23" s="16">
        <v>105000</v>
      </c>
      <c r="H23" s="16">
        <v>0</v>
      </c>
      <c r="I23" s="16">
        <v>26250</v>
      </c>
      <c r="J23" s="35"/>
    </row>
    <row r="24" spans="1:10" s="2" customFormat="1" ht="77.25" customHeight="1" x14ac:dyDescent="0.2">
      <c r="A24" s="19" t="s">
        <v>17</v>
      </c>
      <c r="B24" s="19" t="s">
        <v>50</v>
      </c>
      <c r="C24" s="19" t="s">
        <v>15</v>
      </c>
      <c r="D24" s="17" t="s">
        <v>18</v>
      </c>
      <c r="E24" s="16"/>
      <c r="F24" s="16">
        <v>23696.546999999999</v>
      </c>
      <c r="G24" s="16"/>
      <c r="H24" s="16"/>
      <c r="I24" s="46">
        <v>23696.546999999999</v>
      </c>
      <c r="J24" s="36"/>
    </row>
    <row r="25" spans="1:10" s="1" customFormat="1" ht="77.25" customHeight="1" x14ac:dyDescent="0.2">
      <c r="A25" s="13" t="s">
        <v>19</v>
      </c>
      <c r="B25" s="14" t="s">
        <v>50</v>
      </c>
      <c r="C25" s="14" t="s">
        <v>15</v>
      </c>
      <c r="D25" s="15" t="s">
        <v>18</v>
      </c>
      <c r="E25" s="16"/>
      <c r="F25" s="16">
        <f t="shared" ref="F25" si="1">G25+H25+I25</f>
        <v>17000</v>
      </c>
      <c r="G25" s="16">
        <v>9000</v>
      </c>
      <c r="H25" s="16"/>
      <c r="I25" s="16">
        <v>8000</v>
      </c>
      <c r="J25" s="35"/>
    </row>
    <row r="26" spans="1:10" s="1" customFormat="1" ht="77.25" customHeight="1" x14ac:dyDescent="0.2">
      <c r="A26" s="13" t="s">
        <v>20</v>
      </c>
      <c r="B26" s="14" t="s">
        <v>49</v>
      </c>
      <c r="C26" s="14" t="s">
        <v>15</v>
      </c>
      <c r="D26" s="15" t="s">
        <v>18</v>
      </c>
      <c r="E26" s="16">
        <v>0</v>
      </c>
      <c r="F26" s="16">
        <v>15187.781000000001</v>
      </c>
      <c r="G26" s="16">
        <v>0</v>
      </c>
      <c r="H26" s="16"/>
      <c r="I26" s="46">
        <v>15187.781000000001</v>
      </c>
      <c r="J26" s="35"/>
    </row>
    <row r="27" spans="1:10" s="1" customFormat="1" ht="77.25" customHeight="1" x14ac:dyDescent="0.2">
      <c r="A27" s="13" t="s">
        <v>21</v>
      </c>
      <c r="B27" s="14" t="s">
        <v>50</v>
      </c>
      <c r="C27" s="14" t="s">
        <v>15</v>
      </c>
      <c r="D27" s="15" t="s">
        <v>18</v>
      </c>
      <c r="E27" s="16">
        <v>100</v>
      </c>
      <c r="F27" s="16">
        <v>50500</v>
      </c>
      <c r="G27" s="16">
        <v>25000</v>
      </c>
      <c r="H27" s="16"/>
      <c r="I27" s="16">
        <v>25500</v>
      </c>
      <c r="J27" s="35"/>
    </row>
    <row r="28" spans="1:10" s="1" customFormat="1" ht="77.25" customHeight="1" x14ac:dyDescent="0.2">
      <c r="A28" s="14" t="s">
        <v>22</v>
      </c>
      <c r="B28" s="14" t="s">
        <v>49</v>
      </c>
      <c r="C28" s="14" t="s">
        <v>15</v>
      </c>
      <c r="D28" s="17" t="s">
        <v>18</v>
      </c>
      <c r="E28" s="18"/>
      <c r="F28" s="16">
        <v>7900</v>
      </c>
      <c r="G28" s="18">
        <v>0</v>
      </c>
      <c r="H28" s="18"/>
      <c r="I28" s="18">
        <v>7900</v>
      </c>
      <c r="J28" s="35"/>
    </row>
    <row r="29" spans="1:10" s="1" customFormat="1" ht="67.5" customHeight="1" x14ac:dyDescent="0.2">
      <c r="A29" s="19" t="s">
        <v>28</v>
      </c>
      <c r="B29" s="14" t="s">
        <v>49</v>
      </c>
      <c r="C29" s="14" t="s">
        <v>15</v>
      </c>
      <c r="D29" s="17" t="s">
        <v>18</v>
      </c>
      <c r="E29" s="16"/>
      <c r="F29" s="16">
        <v>18100</v>
      </c>
      <c r="G29" s="16">
        <v>0</v>
      </c>
      <c r="H29" s="16"/>
      <c r="I29" s="16">
        <v>18100</v>
      </c>
      <c r="J29" s="35"/>
    </row>
    <row r="30" spans="1:10" s="1" customFormat="1" ht="67.5" customHeight="1" x14ac:dyDescent="0.2">
      <c r="A30" s="19" t="s">
        <v>38</v>
      </c>
      <c r="B30" s="14" t="s">
        <v>37</v>
      </c>
      <c r="C30" s="14" t="s">
        <v>15</v>
      </c>
      <c r="D30" s="17" t="s">
        <v>18</v>
      </c>
      <c r="E30" s="16"/>
      <c r="F30" s="16">
        <v>450</v>
      </c>
      <c r="G30" s="16"/>
      <c r="H30" s="16"/>
      <c r="I30" s="16">
        <v>450</v>
      </c>
      <c r="J30" s="35"/>
    </row>
    <row r="31" spans="1:10" s="1" customFormat="1" ht="67.5" customHeight="1" x14ac:dyDescent="0.2">
      <c r="A31" s="19" t="s">
        <v>39</v>
      </c>
      <c r="B31" s="14" t="s">
        <v>37</v>
      </c>
      <c r="C31" s="14" t="s">
        <v>15</v>
      </c>
      <c r="D31" s="17" t="s">
        <v>18</v>
      </c>
      <c r="E31" s="16"/>
      <c r="F31" s="16">
        <v>82.5</v>
      </c>
      <c r="G31" s="16"/>
      <c r="H31" s="16"/>
      <c r="I31" s="16">
        <v>82.5</v>
      </c>
      <c r="J31" s="35"/>
    </row>
    <row r="32" spans="1:10" s="1" customFormat="1" ht="67.5" customHeight="1" x14ac:dyDescent="0.2">
      <c r="A32" s="19" t="s">
        <v>45</v>
      </c>
      <c r="B32" s="14" t="s">
        <v>46</v>
      </c>
      <c r="C32" s="14" t="s">
        <v>15</v>
      </c>
      <c r="D32" s="17" t="s">
        <v>18</v>
      </c>
      <c r="E32" s="16"/>
      <c r="F32" s="16">
        <v>4000</v>
      </c>
      <c r="G32" s="16"/>
      <c r="H32" s="16"/>
      <c r="I32" s="16">
        <v>4000</v>
      </c>
      <c r="J32" s="35"/>
    </row>
    <row r="33" spans="1:10" s="1" customFormat="1" ht="67.5" customHeight="1" x14ac:dyDescent="0.2">
      <c r="A33" s="13" t="s">
        <v>52</v>
      </c>
      <c r="B33" s="14" t="s">
        <v>37</v>
      </c>
      <c r="C33" s="14" t="s">
        <v>15</v>
      </c>
      <c r="D33" s="17">
        <v>2026</v>
      </c>
      <c r="E33" s="16"/>
      <c r="F33" s="16">
        <v>1500</v>
      </c>
      <c r="G33" s="16"/>
      <c r="H33" s="16"/>
      <c r="I33" s="16">
        <v>1500</v>
      </c>
      <c r="J33" s="35"/>
    </row>
    <row r="34" spans="1:10" s="1" customFormat="1" ht="82.5" customHeight="1" x14ac:dyDescent="0.2">
      <c r="A34" s="13" t="s">
        <v>47</v>
      </c>
      <c r="B34" s="14" t="s">
        <v>48</v>
      </c>
      <c r="C34" s="14" t="s">
        <v>15</v>
      </c>
      <c r="D34" s="17" t="s">
        <v>18</v>
      </c>
      <c r="E34" s="16"/>
      <c r="F34" s="16">
        <v>718.94640000000004</v>
      </c>
      <c r="G34" s="16"/>
      <c r="H34" s="16"/>
      <c r="I34" s="16">
        <v>718.94640000000004</v>
      </c>
      <c r="J34" s="35"/>
    </row>
    <row r="35" spans="1:10" s="1" customFormat="1" ht="82.5" customHeight="1" x14ac:dyDescent="0.2">
      <c r="A35" s="13" t="s">
        <v>24</v>
      </c>
      <c r="B35" s="14" t="s">
        <v>51</v>
      </c>
      <c r="C35" s="14" t="s">
        <v>15</v>
      </c>
      <c r="D35" s="17" t="s">
        <v>18</v>
      </c>
      <c r="E35" s="16"/>
      <c r="F35" s="16">
        <v>289</v>
      </c>
      <c r="G35" s="16"/>
      <c r="H35" s="16"/>
      <c r="I35" s="16">
        <v>289</v>
      </c>
      <c r="J35" s="35"/>
    </row>
    <row r="36" spans="1:10" s="1" customFormat="1" ht="82.5" customHeight="1" x14ac:dyDescent="0.2">
      <c r="A36" s="13" t="s">
        <v>53</v>
      </c>
      <c r="B36" s="14" t="s">
        <v>54</v>
      </c>
      <c r="C36" s="14" t="s">
        <v>15</v>
      </c>
      <c r="D36" s="17">
        <v>2026</v>
      </c>
      <c r="E36" s="16"/>
      <c r="F36" s="16">
        <v>150</v>
      </c>
      <c r="G36" s="16"/>
      <c r="H36" s="16"/>
      <c r="I36" s="16">
        <v>150</v>
      </c>
      <c r="J36" s="35"/>
    </row>
    <row r="37" spans="1:10" s="1" customFormat="1" ht="36" customHeight="1" x14ac:dyDescent="0.2">
      <c r="A37" s="22" t="s">
        <v>26</v>
      </c>
      <c r="B37" s="22"/>
      <c r="C37" s="22"/>
      <c r="D37" s="23"/>
      <c r="E37" s="24"/>
      <c r="F37" s="24">
        <v>270824.77399999998</v>
      </c>
      <c r="G37" s="24">
        <f>SUM(G23:G29)</f>
        <v>139000</v>
      </c>
      <c r="H37" s="24">
        <f>SUM(H23:H29)</f>
        <v>0</v>
      </c>
      <c r="I37" s="24">
        <v>131824.774</v>
      </c>
      <c r="J37" s="35"/>
    </row>
    <row r="38" spans="1:10" s="1" customFormat="1" ht="28.5" customHeight="1" x14ac:dyDescent="0.2">
      <c r="A38" s="53" t="s">
        <v>29</v>
      </c>
      <c r="B38" s="54"/>
      <c r="C38" s="54"/>
      <c r="D38" s="54"/>
      <c r="E38" s="54"/>
      <c r="F38" s="54"/>
      <c r="G38" s="54"/>
      <c r="H38" s="54"/>
      <c r="I38" s="55"/>
      <c r="J38" s="35"/>
    </row>
    <row r="39" spans="1:10" s="1" customFormat="1" ht="77.25" customHeight="1" x14ac:dyDescent="0.2">
      <c r="A39" s="13" t="s">
        <v>13</v>
      </c>
      <c r="B39" s="14" t="s">
        <v>49</v>
      </c>
      <c r="C39" s="14" t="s">
        <v>15</v>
      </c>
      <c r="D39" s="15" t="s">
        <v>16</v>
      </c>
      <c r="E39" s="16"/>
      <c r="F39" s="16">
        <f>G39+H39+I39</f>
        <v>95000</v>
      </c>
      <c r="G39" s="16">
        <v>76000</v>
      </c>
      <c r="H39" s="16"/>
      <c r="I39" s="16">
        <v>19000</v>
      </c>
      <c r="J39" s="35"/>
    </row>
    <row r="40" spans="1:10" s="1" customFormat="1" ht="36" customHeight="1" x14ac:dyDescent="0.2">
      <c r="A40" s="22" t="s">
        <v>26</v>
      </c>
      <c r="B40" s="22"/>
      <c r="C40" s="22"/>
      <c r="D40" s="23"/>
      <c r="E40" s="24"/>
      <c r="F40" s="24">
        <f>SUM(F39:F39)</f>
        <v>95000</v>
      </c>
      <c r="G40" s="24">
        <f>SUM(G39:G39)</f>
        <v>76000</v>
      </c>
      <c r="H40" s="24">
        <f>SUM(H39:H39)</f>
        <v>0</v>
      </c>
      <c r="I40" s="24">
        <f>SUM(I39:I39)</f>
        <v>19000</v>
      </c>
      <c r="J40" s="35"/>
    </row>
    <row r="41" spans="1:10" s="1" customFormat="1" ht="28.5" customHeight="1" x14ac:dyDescent="0.2">
      <c r="A41" s="53" t="s">
        <v>30</v>
      </c>
      <c r="B41" s="54"/>
      <c r="C41" s="54"/>
      <c r="D41" s="54"/>
      <c r="E41" s="54"/>
      <c r="F41" s="54"/>
      <c r="G41" s="54"/>
      <c r="H41" s="54"/>
      <c r="I41" s="55"/>
      <c r="J41" s="35"/>
    </row>
    <row r="42" spans="1:10" s="1" customFormat="1" ht="77.25" customHeight="1" x14ac:dyDescent="0.2">
      <c r="A42" s="13" t="s">
        <v>13</v>
      </c>
      <c r="B42" s="14" t="s">
        <v>49</v>
      </c>
      <c r="C42" s="14" t="s">
        <v>15</v>
      </c>
      <c r="D42" s="15" t="s">
        <v>16</v>
      </c>
      <c r="E42" s="16"/>
      <c r="F42" s="16">
        <f>G42+H42+I42</f>
        <v>95000</v>
      </c>
      <c r="G42" s="16">
        <v>76000</v>
      </c>
      <c r="H42" s="16"/>
      <c r="I42" s="16">
        <v>19000</v>
      </c>
      <c r="J42" s="35"/>
    </row>
    <row r="43" spans="1:10" s="3" customFormat="1" ht="29.25" customHeight="1" x14ac:dyDescent="0.2">
      <c r="A43" s="43" t="s">
        <v>26</v>
      </c>
      <c r="B43" s="43"/>
      <c r="C43" s="43"/>
      <c r="D43" s="42"/>
      <c r="E43" s="12"/>
      <c r="F43" s="21">
        <f>SUM(F42:F42)</f>
        <v>95000</v>
      </c>
      <c r="G43" s="21">
        <f>SUM(G42:G42)</f>
        <v>76000</v>
      </c>
      <c r="H43" s="21">
        <f>SUM(H42:H42)</f>
        <v>0</v>
      </c>
      <c r="I43" s="21">
        <f>SUM(I42:I42)</f>
        <v>19000</v>
      </c>
      <c r="J43" s="37"/>
    </row>
    <row r="44" spans="1:10" s="3" customFormat="1" ht="30" customHeight="1" x14ac:dyDescent="0.2">
      <c r="A44" s="43" t="s">
        <v>31</v>
      </c>
      <c r="B44" s="43"/>
      <c r="C44" s="43"/>
      <c r="D44" s="42"/>
      <c r="E44" s="12"/>
      <c r="F44" s="21">
        <v>690547.79799999995</v>
      </c>
      <c r="G44" s="21">
        <f>G21+G37+G40+G43</f>
        <v>374905.61599999998</v>
      </c>
      <c r="H44" s="21">
        <f>H21+H37+H40+H43</f>
        <v>28951.955000000002</v>
      </c>
      <c r="I44" s="21">
        <v>286690.22700000001</v>
      </c>
      <c r="J44" s="37"/>
    </row>
    <row r="45" spans="1:10" s="1" customFormat="1" ht="36.75" customHeight="1" x14ac:dyDescent="0.25">
      <c r="A45" s="25" t="s">
        <v>43</v>
      </c>
      <c r="B45" s="25"/>
      <c r="C45" s="57" t="s">
        <v>44</v>
      </c>
      <c r="D45" s="57"/>
      <c r="E45" s="27"/>
      <c r="F45" s="27"/>
      <c r="G45" s="27"/>
      <c r="H45" s="27"/>
      <c r="I45" s="38"/>
      <c r="J45" s="39"/>
    </row>
    <row r="46" spans="1:10" s="1" customFormat="1" ht="15.75" customHeight="1" x14ac:dyDescent="0.2">
      <c r="A46" s="28"/>
      <c r="B46" s="29"/>
      <c r="C46" s="29"/>
      <c r="D46" s="29"/>
      <c r="E46" s="30"/>
      <c r="F46" s="56"/>
      <c r="G46" s="56"/>
      <c r="H46" s="56"/>
      <c r="I46" s="30"/>
      <c r="J46" s="39"/>
    </row>
    <row r="47" spans="1:10" s="4" customFormat="1" ht="23.25" customHeight="1" x14ac:dyDescent="0.2">
      <c r="A47" s="31"/>
      <c r="E47" s="32"/>
      <c r="F47" s="32"/>
      <c r="G47" s="32"/>
      <c r="H47" s="32"/>
      <c r="I47" s="30"/>
      <c r="J47" s="29"/>
    </row>
    <row r="48" spans="1:10" s="4" customFormat="1" ht="15" x14ac:dyDescent="0.2">
      <c r="A48" s="31"/>
      <c r="E48" s="32"/>
      <c r="F48" s="32"/>
      <c r="G48" s="32"/>
      <c r="H48" s="32"/>
      <c r="I48" s="30"/>
      <c r="J48" s="29"/>
    </row>
    <row r="49" spans="1:10" s="4" customFormat="1" ht="15" x14ac:dyDescent="0.2">
      <c r="A49" s="31"/>
      <c r="E49" s="32"/>
      <c r="F49" s="32"/>
      <c r="G49" s="32"/>
      <c r="H49" s="32"/>
      <c r="I49" s="30"/>
      <c r="J49" s="29"/>
    </row>
    <row r="50" spans="1:10" s="4" customFormat="1" ht="15" x14ac:dyDescent="0.2">
      <c r="A50" s="5"/>
      <c r="B50" s="6"/>
      <c r="C50" s="6"/>
      <c r="D50" s="6"/>
      <c r="E50" s="7"/>
      <c r="F50" s="7"/>
      <c r="G50" s="7"/>
      <c r="H50" s="7"/>
      <c r="I50" s="8"/>
      <c r="J50" s="29"/>
    </row>
  </sheetData>
  <mergeCells count="41">
    <mergeCell ref="A22:I22"/>
    <mergeCell ref="A38:I38"/>
    <mergeCell ref="A41:I41"/>
    <mergeCell ref="F46:H46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  <mergeCell ref="C45:D45"/>
    <mergeCell ref="GQ3:GX3"/>
    <mergeCell ref="GY3:HF3"/>
    <mergeCell ref="HG3:HN3"/>
    <mergeCell ref="DW3:ED3"/>
    <mergeCell ref="EE3:E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1:I1"/>
    <mergeCell ref="A3:I3"/>
    <mergeCell ref="O3:V3"/>
    <mergeCell ref="W3:AD3"/>
    <mergeCell ref="AE3:AL3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V37"/>
  <sheetViews>
    <sheetView view="pageBreakPreview" zoomScale="80" zoomScaleNormal="80" workbookViewId="0">
      <pane ySplit="5" topLeftCell="A6" activePane="bottomLeft" state="frozen"/>
      <selection pane="bottomLeft" activeCell="J5" sqref="J5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9.75" customHeight="1" x14ac:dyDescent="0.2"/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41" t="s">
        <v>32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40">
        <v>70000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>G10+H10+I10</f>
        <v>18173.957999999999</v>
      </c>
      <c r="G10" s="16">
        <v>0</v>
      </c>
      <c r="H10" s="20">
        <v>6000</v>
      </c>
      <c r="I10" s="20">
        <f>6000+6000+173.958</f>
        <v>12173.958000000001</v>
      </c>
      <c r="J10" s="35"/>
    </row>
    <row r="11" spans="1:230" s="1" customFormat="1" ht="77.25" customHeight="1" x14ac:dyDescent="0.2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16">
        <v>21196.912</v>
      </c>
      <c r="H13" s="16"/>
      <c r="I13" s="16">
        <f>42393.825-G13</f>
        <v>21196.912999999997</v>
      </c>
      <c r="J13" s="35"/>
    </row>
    <row r="14" spans="1:230" s="1" customFormat="1" ht="67.5" customHeight="1" x14ac:dyDescent="0.2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">
      <c r="A15" s="11" t="s">
        <v>26</v>
      </c>
      <c r="B15" s="11"/>
      <c r="C15" s="11"/>
      <c r="D15" s="10"/>
      <c r="E15" s="12"/>
      <c r="F15" s="21">
        <f>SUM(F7:F14)</f>
        <v>224126.66399999999</v>
      </c>
      <c r="G15" s="21">
        <f t="shared" ref="G15:I15" si="1">SUM(G7:G14)</f>
        <v>83905.615999999995</v>
      </c>
      <c r="H15" s="21">
        <f t="shared" si="1"/>
        <v>28951.955000000002</v>
      </c>
      <c r="I15" s="21">
        <f t="shared" si="1"/>
        <v>111269.09299999999</v>
      </c>
      <c r="J15" s="35"/>
    </row>
    <row r="16" spans="1:230" s="1" customFormat="1" ht="14.25" x14ac:dyDescent="0.2">
      <c r="A16" s="51" t="s">
        <v>27</v>
      </c>
      <c r="B16" s="51"/>
      <c r="C16" s="51"/>
      <c r="D16" s="51"/>
      <c r="E16" s="51"/>
      <c r="F16" s="51"/>
      <c r="G16" s="51"/>
      <c r="H16" s="51"/>
      <c r="I16" s="51"/>
      <c r="J16" s="35"/>
    </row>
    <row r="17" spans="1:10" s="1" customFormat="1" ht="77.25" customHeight="1" x14ac:dyDescent="0.2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0</v>
      </c>
      <c r="G20" s="20">
        <v>0</v>
      </c>
      <c r="H20" s="16"/>
      <c r="I20" s="20">
        <v>0</v>
      </c>
      <c r="J20" s="35"/>
    </row>
    <row r="21" spans="1:10" s="1" customFormat="1" ht="77.25" customHeight="1" x14ac:dyDescent="0.2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">
      <c r="A24" s="22" t="s">
        <v>26</v>
      </c>
      <c r="B24" s="22"/>
      <c r="C24" s="22"/>
      <c r="D24" s="23"/>
      <c r="E24" s="24"/>
      <c r="F24" s="24">
        <f>SUM(F17:F23)</f>
        <v>234396.54699999999</v>
      </c>
      <c r="G24" s="24">
        <f>SUM(G17:G23)</f>
        <v>146200</v>
      </c>
      <c r="H24" s="24">
        <f>SUM(H17:H23)</f>
        <v>0</v>
      </c>
      <c r="I24" s="24">
        <f>SUM(I17:I23)</f>
        <v>88196.546999999991</v>
      </c>
      <c r="J24" s="35"/>
    </row>
    <row r="25" spans="1:10" s="1" customFormat="1" ht="28.5" customHeight="1" x14ac:dyDescent="0.2">
      <c r="A25" s="53" t="s">
        <v>29</v>
      </c>
      <c r="B25" s="54"/>
      <c r="C25" s="54"/>
      <c r="D25" s="54"/>
      <c r="E25" s="54"/>
      <c r="F25" s="54"/>
      <c r="G25" s="54"/>
      <c r="H25" s="54"/>
      <c r="I25" s="55"/>
      <c r="J25" s="35"/>
    </row>
    <row r="26" spans="1:10" s="1" customFormat="1" ht="77.25" customHeight="1" x14ac:dyDescent="0.2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">
      <c r="A28" s="53" t="s">
        <v>30</v>
      </c>
      <c r="B28" s="54"/>
      <c r="C28" s="54"/>
      <c r="D28" s="54"/>
      <c r="E28" s="54"/>
      <c r="F28" s="54"/>
      <c r="G28" s="54"/>
      <c r="H28" s="54"/>
      <c r="I28" s="55"/>
      <c r="J28" s="35"/>
    </row>
    <row r="29" spans="1:10" s="1" customFormat="1" ht="77.25" customHeight="1" x14ac:dyDescent="0.2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">
      <c r="A31" s="11" t="s">
        <v>31</v>
      </c>
      <c r="B31" s="11"/>
      <c r="C31" s="11"/>
      <c r="D31" s="10"/>
      <c r="E31" s="12"/>
      <c r="F31" s="21">
        <f>F15+F24+F27+F30</f>
        <v>648523.21100000001</v>
      </c>
      <c r="G31" s="21">
        <f>G15+G24+G27+G30</f>
        <v>382105.61599999998</v>
      </c>
      <c r="H31" s="21">
        <f>H15+H24+H27+H30</f>
        <v>28951.955000000002</v>
      </c>
      <c r="I31" s="21">
        <f>I15+I24+I27+I30</f>
        <v>237465.63999999998</v>
      </c>
      <c r="J31" s="37"/>
    </row>
    <row r="32" spans="1:10" s="1" customFormat="1" ht="18" customHeight="1" x14ac:dyDescent="0.2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">
      <c r="A33" s="28"/>
      <c r="B33" s="29"/>
      <c r="C33" s="29"/>
      <c r="D33" s="29"/>
      <c r="E33" s="30"/>
      <c r="F33" s="56"/>
      <c r="G33" s="56"/>
      <c r="H33" s="56"/>
      <c r="I33" s="30"/>
      <c r="J33" s="39"/>
    </row>
    <row r="34" spans="1:10" s="4" customFormat="1" ht="23.25" customHeight="1" x14ac:dyDescent="0.2">
      <c r="A34" s="31"/>
      <c r="E34" s="32"/>
      <c r="F34" s="32"/>
      <c r="G34" s="32"/>
      <c r="H34" s="32"/>
      <c r="I34" s="30"/>
      <c r="J34" s="29"/>
    </row>
    <row r="35" spans="1:10" s="4" customFormat="1" ht="15" x14ac:dyDescent="0.2">
      <c r="A35" s="31"/>
      <c r="E35" s="32"/>
      <c r="F35" s="32"/>
      <c r="G35" s="32"/>
      <c r="H35" s="32"/>
      <c r="I35" s="30"/>
      <c r="J35" s="29"/>
    </row>
    <row r="36" spans="1:10" s="4" customFormat="1" ht="15" x14ac:dyDescent="0.2">
      <c r="A36" s="31"/>
      <c r="E36" s="32"/>
      <c r="F36" s="32"/>
      <c r="G36" s="32"/>
      <c r="H36" s="32"/>
      <c r="I36" s="30"/>
      <c r="J36" s="29"/>
    </row>
    <row r="37" spans="1:10" s="4" customFormat="1" ht="15" x14ac:dyDescent="0.2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G1:I1"/>
    <mergeCell ref="A3:I3"/>
    <mergeCell ref="O3:V3"/>
    <mergeCell ref="W3:AD3"/>
    <mergeCell ref="AE3:AL3"/>
    <mergeCell ref="HO3:HV3"/>
    <mergeCell ref="A4:A5"/>
    <mergeCell ref="B4:B5"/>
    <mergeCell ref="C4:C5"/>
    <mergeCell ref="D4:D5"/>
    <mergeCell ref="E4:E5"/>
    <mergeCell ref="EM3:ET3"/>
    <mergeCell ref="EU3:FB3"/>
    <mergeCell ref="FC3:FJ3"/>
    <mergeCell ref="FK3:FR3"/>
    <mergeCell ref="FS3:FZ3"/>
    <mergeCell ref="GA3:GH3"/>
    <mergeCell ref="CQ3:CX3"/>
    <mergeCell ref="CY3:DF3"/>
    <mergeCell ref="DG3:DN3"/>
    <mergeCell ref="DO3:DV3"/>
    <mergeCell ref="GQ3:GX3"/>
    <mergeCell ref="GY3:HF3"/>
    <mergeCell ref="HG3:HN3"/>
    <mergeCell ref="DW3:ED3"/>
    <mergeCell ref="EE3:EL3"/>
    <mergeCell ref="A16:I16"/>
    <mergeCell ref="A25:I25"/>
    <mergeCell ref="A28:I28"/>
    <mergeCell ref="F33:H33"/>
    <mergeCell ref="GI3:GP3"/>
    <mergeCell ref="AU3:BB3"/>
    <mergeCell ref="BC3:BJ3"/>
    <mergeCell ref="BK3:BR3"/>
    <mergeCell ref="BS3:BZ3"/>
    <mergeCell ref="CA3:CH3"/>
    <mergeCell ref="CI3:CP3"/>
    <mergeCell ref="AM3:AT3"/>
    <mergeCell ref="F4:I4"/>
    <mergeCell ref="A6:I6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V37"/>
  <sheetViews>
    <sheetView view="pageBreakPreview" zoomScale="80" zoomScaleNormal="80" workbookViewId="0">
      <pane ySplit="5" topLeftCell="A6" activePane="bottomLeft" state="frozen"/>
      <selection pane="bottomLeft" activeCell="G10" sqref="G10"/>
    </sheetView>
  </sheetViews>
  <sheetFormatPr defaultColWidth="9.140625" defaultRowHeight="12.75" x14ac:dyDescent="0.2"/>
  <cols>
    <col min="1" max="1" width="66.85546875" style="5" customWidth="1"/>
    <col min="2" max="2" width="34.85546875" style="6" customWidth="1"/>
    <col min="3" max="3" width="15.5703125" style="6" customWidth="1"/>
    <col min="4" max="4" width="12.7109375" style="6" customWidth="1"/>
    <col min="5" max="5" width="15.140625" style="7" customWidth="1"/>
    <col min="6" max="7" width="14.42578125" style="7" customWidth="1"/>
    <col min="8" max="8" width="13.28515625" style="7" customWidth="1"/>
    <col min="9" max="9" width="14.42578125" style="8" customWidth="1"/>
    <col min="10" max="10" width="18.140625" style="9" customWidth="1"/>
    <col min="11" max="11" width="11.7109375" style="6" customWidth="1"/>
    <col min="12" max="12" width="16.28515625" style="6" customWidth="1"/>
    <col min="13" max="16384" width="9.140625" style="6"/>
  </cols>
  <sheetData>
    <row r="1" spans="1:230" ht="15.75" x14ac:dyDescent="0.25">
      <c r="G1" s="47" t="s">
        <v>0</v>
      </c>
      <c r="H1" s="47"/>
      <c r="I1" s="47"/>
    </row>
    <row r="2" spans="1:230" ht="9.75" customHeight="1" x14ac:dyDescent="0.2"/>
    <row r="3" spans="1:230" ht="21.75" customHeight="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33"/>
      <c r="K3" s="33"/>
      <c r="L3" s="33"/>
      <c r="M3" s="33"/>
      <c r="N3" s="33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</row>
    <row r="4" spans="1:230" s="1" customFormat="1" ht="34.5" customHeight="1" x14ac:dyDescent="0.2">
      <c r="A4" s="50" t="s">
        <v>2</v>
      </c>
      <c r="B4" s="51" t="s">
        <v>3</v>
      </c>
      <c r="C4" s="50" t="s">
        <v>4</v>
      </c>
      <c r="D4" s="51" t="s">
        <v>5</v>
      </c>
      <c r="E4" s="52" t="s">
        <v>6</v>
      </c>
      <c r="F4" s="52" t="s">
        <v>7</v>
      </c>
      <c r="G4" s="52"/>
      <c r="H4" s="52"/>
      <c r="I4" s="5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</row>
    <row r="5" spans="1:230" s="1" customFormat="1" ht="30.75" customHeight="1" x14ac:dyDescent="0.2">
      <c r="A5" s="50"/>
      <c r="B5" s="51"/>
      <c r="C5" s="50"/>
      <c r="D5" s="51"/>
      <c r="E5" s="52"/>
      <c r="F5" s="12" t="s">
        <v>8</v>
      </c>
      <c r="G5" s="12" t="s">
        <v>9</v>
      </c>
      <c r="H5" s="12" t="s">
        <v>10</v>
      </c>
      <c r="I5" s="12" t="s">
        <v>11</v>
      </c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</row>
    <row r="6" spans="1:230" s="1" customFormat="1" ht="14.25" x14ac:dyDescent="0.2">
      <c r="A6" s="51" t="s">
        <v>12</v>
      </c>
      <c r="B6" s="51"/>
      <c r="C6" s="51"/>
      <c r="D6" s="51"/>
      <c r="E6" s="51"/>
      <c r="F6" s="51"/>
      <c r="G6" s="51"/>
      <c r="H6" s="51"/>
      <c r="I6" s="51"/>
      <c r="J6" s="35"/>
    </row>
    <row r="7" spans="1:230" s="1" customFormat="1" ht="77.25" customHeight="1" x14ac:dyDescent="0.2">
      <c r="A7" s="13" t="s">
        <v>13</v>
      </c>
      <c r="B7" s="14" t="s">
        <v>14</v>
      </c>
      <c r="C7" s="14" t="s">
        <v>15</v>
      </c>
      <c r="D7" s="15" t="s">
        <v>16</v>
      </c>
      <c r="E7" s="16">
        <f>177.61122+1480.9322</f>
        <v>1658.54342</v>
      </c>
      <c r="F7" s="16">
        <f>G7+H7+I7</f>
        <v>31834.563000000002</v>
      </c>
      <c r="G7" s="16">
        <v>20000</v>
      </c>
      <c r="H7" s="16">
        <v>0</v>
      </c>
      <c r="I7" s="16">
        <v>11834.563</v>
      </c>
      <c r="J7" s="35"/>
    </row>
    <row r="8" spans="1:230" s="1" customFormat="1" ht="77.25" customHeight="1" x14ac:dyDescent="0.2">
      <c r="A8" s="13" t="s">
        <v>17</v>
      </c>
      <c r="B8" s="14" t="s">
        <v>14</v>
      </c>
      <c r="C8" s="14" t="s">
        <v>15</v>
      </c>
      <c r="D8" s="15" t="s">
        <v>18</v>
      </c>
      <c r="E8" s="16">
        <v>0</v>
      </c>
      <c r="F8" s="16">
        <f t="shared" ref="F8:F13" si="0">G8+H8+I8</f>
        <v>45903.91</v>
      </c>
      <c r="G8" s="16">
        <v>0</v>
      </c>
      <c r="H8" s="16">
        <v>22951.955000000002</v>
      </c>
      <c r="I8" s="16">
        <v>22951.955000000002</v>
      </c>
      <c r="J8" s="35"/>
    </row>
    <row r="9" spans="1:230" s="1" customFormat="1" ht="77.25" customHeight="1" x14ac:dyDescent="0.2">
      <c r="A9" s="13" t="s">
        <v>19</v>
      </c>
      <c r="B9" s="14" t="s">
        <v>14</v>
      </c>
      <c r="C9" s="14" t="s">
        <v>15</v>
      </c>
      <c r="D9" s="15" t="s">
        <v>18</v>
      </c>
      <c r="E9" s="16">
        <v>0</v>
      </c>
      <c r="F9" s="16">
        <f t="shared" si="0"/>
        <v>18003</v>
      </c>
      <c r="G9" s="16">
        <v>9000</v>
      </c>
      <c r="H9" s="16"/>
      <c r="I9" s="16">
        <f>1003+8000</f>
        <v>9003</v>
      </c>
      <c r="J9" s="35"/>
    </row>
    <row r="10" spans="1:230" s="1" customFormat="1" ht="77.25" customHeight="1" x14ac:dyDescent="0.2">
      <c r="A10" s="13" t="s">
        <v>20</v>
      </c>
      <c r="B10" s="14" t="s">
        <v>14</v>
      </c>
      <c r="C10" s="14" t="s">
        <v>15</v>
      </c>
      <c r="D10" s="15" t="s">
        <v>18</v>
      </c>
      <c r="E10" s="16">
        <v>0</v>
      </c>
      <c r="F10" s="16">
        <f t="shared" si="0"/>
        <v>11593.347</v>
      </c>
      <c r="G10" s="16">
        <v>5593.3469999999998</v>
      </c>
      <c r="H10" s="16"/>
      <c r="I10" s="16">
        <f>12000/2</f>
        <v>6000</v>
      </c>
      <c r="J10" s="35"/>
    </row>
    <row r="11" spans="1:230" s="1" customFormat="1" ht="77.25" customHeight="1" x14ac:dyDescent="0.2">
      <c r="A11" s="13" t="s">
        <v>21</v>
      </c>
      <c r="B11" s="14" t="s">
        <v>14</v>
      </c>
      <c r="C11" s="14" t="s">
        <v>15</v>
      </c>
      <c r="D11" s="15" t="s">
        <v>18</v>
      </c>
      <c r="E11" s="16">
        <v>100</v>
      </c>
      <c r="F11" s="16">
        <f t="shared" si="0"/>
        <v>50000</v>
      </c>
      <c r="G11" s="16">
        <v>25000</v>
      </c>
      <c r="H11" s="16"/>
      <c r="I11" s="16">
        <v>25000</v>
      </c>
      <c r="J11" s="35"/>
    </row>
    <row r="12" spans="1:230" s="1" customFormat="1" ht="77.25" customHeight="1" x14ac:dyDescent="0.2">
      <c r="A12" s="14" t="s">
        <v>22</v>
      </c>
      <c r="B12" s="14" t="s">
        <v>14</v>
      </c>
      <c r="C12" s="14" t="s">
        <v>15</v>
      </c>
      <c r="D12" s="17" t="s">
        <v>18</v>
      </c>
      <c r="E12" s="18">
        <v>598.05047999999999</v>
      </c>
      <c r="F12" s="16">
        <f t="shared" si="0"/>
        <v>17417.407999999999</v>
      </c>
      <c r="G12" s="16">
        <f>17417.408/2</f>
        <v>8708.7039999999997</v>
      </c>
      <c r="H12" s="18"/>
      <c r="I12" s="16">
        <f>17417.408/2</f>
        <v>8708.7039999999997</v>
      </c>
      <c r="J12" s="35"/>
    </row>
    <row r="13" spans="1:230" s="1" customFormat="1" ht="67.5" customHeight="1" x14ac:dyDescent="0.2">
      <c r="A13" s="19" t="s">
        <v>23</v>
      </c>
      <c r="B13" s="14" t="s">
        <v>14</v>
      </c>
      <c r="C13" s="14" t="s">
        <v>15</v>
      </c>
      <c r="D13" s="17" t="s">
        <v>18</v>
      </c>
      <c r="E13" s="16">
        <v>698.88712999999996</v>
      </c>
      <c r="F13" s="16">
        <f t="shared" si="0"/>
        <v>42393.824999999997</v>
      </c>
      <c r="G13" s="20">
        <v>21196.912</v>
      </c>
      <c r="H13" s="16"/>
      <c r="I13" s="20">
        <f>42393.825-G13</f>
        <v>21196.912999999997</v>
      </c>
      <c r="J13" s="35"/>
    </row>
    <row r="14" spans="1:230" s="1" customFormat="1" ht="67.5" customHeight="1" x14ac:dyDescent="0.2">
      <c r="A14" s="19" t="s">
        <v>24</v>
      </c>
      <c r="B14" s="14" t="s">
        <v>25</v>
      </c>
      <c r="C14" s="14" t="s">
        <v>15</v>
      </c>
      <c r="D14" s="17" t="s">
        <v>18</v>
      </c>
      <c r="E14" s="16">
        <v>0</v>
      </c>
      <c r="F14" s="16">
        <v>400</v>
      </c>
      <c r="G14" s="16"/>
      <c r="H14" s="16"/>
      <c r="I14" s="16">
        <v>400</v>
      </c>
      <c r="J14" s="35"/>
    </row>
    <row r="15" spans="1:230" s="1" customFormat="1" ht="22.5" customHeight="1" x14ac:dyDescent="0.2">
      <c r="A15" s="11" t="s">
        <v>26</v>
      </c>
      <c r="B15" s="11"/>
      <c r="C15" s="11"/>
      <c r="D15" s="10"/>
      <c r="E15" s="12"/>
      <c r="F15" s="21">
        <f>SUM(F7:F14)</f>
        <v>217546.05300000001</v>
      </c>
      <c r="G15" s="21">
        <f t="shared" ref="G15:I15" si="1">SUM(G7:G14)</f>
        <v>89498.963000000003</v>
      </c>
      <c r="H15" s="21">
        <f t="shared" si="1"/>
        <v>22951.955000000002</v>
      </c>
      <c r="I15" s="21">
        <f t="shared" si="1"/>
        <v>105095.13500000001</v>
      </c>
      <c r="J15" s="35"/>
    </row>
    <row r="16" spans="1:230" s="1" customFormat="1" ht="14.25" x14ac:dyDescent="0.2">
      <c r="A16" s="51" t="s">
        <v>27</v>
      </c>
      <c r="B16" s="51"/>
      <c r="C16" s="51"/>
      <c r="D16" s="51"/>
      <c r="E16" s="51"/>
      <c r="F16" s="51"/>
      <c r="G16" s="51"/>
      <c r="H16" s="51"/>
      <c r="I16" s="51"/>
      <c r="J16" s="35"/>
    </row>
    <row r="17" spans="1:10" s="1" customFormat="1" ht="77.25" customHeight="1" x14ac:dyDescent="0.2">
      <c r="A17" s="13" t="s">
        <v>13</v>
      </c>
      <c r="B17" s="14" t="s">
        <v>14</v>
      </c>
      <c r="C17" s="14" t="s">
        <v>15</v>
      </c>
      <c r="D17" s="15" t="s">
        <v>16</v>
      </c>
      <c r="E17" s="16"/>
      <c r="F17" s="16">
        <f>G17+H17+I17</f>
        <v>131250</v>
      </c>
      <c r="G17" s="16">
        <v>105000</v>
      </c>
      <c r="H17" s="16">
        <v>0</v>
      </c>
      <c r="I17" s="16">
        <v>26250</v>
      </c>
      <c r="J17" s="35"/>
    </row>
    <row r="18" spans="1:10" s="2" customFormat="1" ht="77.25" customHeight="1" x14ac:dyDescent="0.2">
      <c r="A18" s="19" t="s">
        <v>17</v>
      </c>
      <c r="B18" s="19" t="s">
        <v>14</v>
      </c>
      <c r="C18" s="19" t="s">
        <v>15</v>
      </c>
      <c r="D18" s="17" t="s">
        <v>18</v>
      </c>
      <c r="E18" s="16"/>
      <c r="F18" s="16">
        <f t="shared" ref="F18:F23" si="2">G18+H18+I18</f>
        <v>21746.546999999999</v>
      </c>
      <c r="G18" s="16"/>
      <c r="H18" s="16"/>
      <c r="I18" s="16">
        <v>21746.546999999999</v>
      </c>
      <c r="J18" s="36"/>
    </row>
    <row r="19" spans="1:10" s="1" customFormat="1" ht="77.25" customHeight="1" x14ac:dyDescent="0.2">
      <c r="A19" s="13" t="s">
        <v>19</v>
      </c>
      <c r="B19" s="14" t="s">
        <v>14</v>
      </c>
      <c r="C19" s="14" t="s">
        <v>15</v>
      </c>
      <c r="D19" s="15" t="s">
        <v>18</v>
      </c>
      <c r="E19" s="16"/>
      <c r="F19" s="16">
        <f t="shared" si="2"/>
        <v>17000</v>
      </c>
      <c r="G19" s="16">
        <v>9000</v>
      </c>
      <c r="H19" s="16"/>
      <c r="I19" s="16">
        <v>8000</v>
      </c>
      <c r="J19" s="35"/>
    </row>
    <row r="20" spans="1:10" s="1" customFormat="1" ht="77.25" customHeight="1" x14ac:dyDescent="0.2">
      <c r="A20" s="13" t="s">
        <v>20</v>
      </c>
      <c r="B20" s="14" t="s">
        <v>14</v>
      </c>
      <c r="C20" s="14" t="s">
        <v>15</v>
      </c>
      <c r="D20" s="15" t="s">
        <v>18</v>
      </c>
      <c r="E20" s="16">
        <v>0</v>
      </c>
      <c r="F20" s="16">
        <f t="shared" si="2"/>
        <v>11593.347</v>
      </c>
      <c r="G20" s="16">
        <f>11186.694/2</f>
        <v>5593.3469999999998</v>
      </c>
      <c r="H20" s="16"/>
      <c r="I20" s="16">
        <f>12000/2</f>
        <v>6000</v>
      </c>
      <c r="J20" s="35"/>
    </row>
    <row r="21" spans="1:10" s="1" customFormat="1" ht="77.25" customHeight="1" x14ac:dyDescent="0.2">
      <c r="A21" s="13" t="s">
        <v>21</v>
      </c>
      <c r="B21" s="14" t="s">
        <v>14</v>
      </c>
      <c r="C21" s="14" t="s">
        <v>15</v>
      </c>
      <c r="D21" s="15" t="s">
        <v>18</v>
      </c>
      <c r="E21" s="16">
        <v>100</v>
      </c>
      <c r="F21" s="16">
        <f t="shared" si="2"/>
        <v>50000</v>
      </c>
      <c r="G21" s="16">
        <v>25000</v>
      </c>
      <c r="H21" s="16"/>
      <c r="I21" s="16">
        <v>25000</v>
      </c>
      <c r="J21" s="35"/>
    </row>
    <row r="22" spans="1:10" s="1" customFormat="1" ht="77.25" customHeight="1" x14ac:dyDescent="0.2">
      <c r="A22" s="14" t="s">
        <v>22</v>
      </c>
      <c r="B22" s="14" t="s">
        <v>14</v>
      </c>
      <c r="C22" s="14" t="s">
        <v>15</v>
      </c>
      <c r="D22" s="17" t="s">
        <v>18</v>
      </c>
      <c r="E22" s="18"/>
      <c r="F22" s="16">
        <f t="shared" si="2"/>
        <v>4300</v>
      </c>
      <c r="G22" s="18">
        <v>2150</v>
      </c>
      <c r="H22" s="18"/>
      <c r="I22" s="18">
        <v>2150</v>
      </c>
      <c r="J22" s="35"/>
    </row>
    <row r="23" spans="1:10" s="1" customFormat="1" ht="67.5" customHeight="1" x14ac:dyDescent="0.2">
      <c r="A23" s="19" t="s">
        <v>28</v>
      </c>
      <c r="B23" s="14" t="s">
        <v>14</v>
      </c>
      <c r="C23" s="14" t="s">
        <v>15</v>
      </c>
      <c r="D23" s="17" t="s">
        <v>18</v>
      </c>
      <c r="E23" s="16"/>
      <c r="F23" s="16">
        <f t="shared" si="2"/>
        <v>10100</v>
      </c>
      <c r="G23" s="16">
        <v>5050</v>
      </c>
      <c r="H23" s="16"/>
      <c r="I23" s="16">
        <v>5050</v>
      </c>
      <c r="J23" s="35"/>
    </row>
    <row r="24" spans="1:10" s="1" customFormat="1" ht="36" customHeight="1" x14ac:dyDescent="0.2">
      <c r="A24" s="22" t="s">
        <v>26</v>
      </c>
      <c r="B24" s="22"/>
      <c r="C24" s="22"/>
      <c r="D24" s="23"/>
      <c r="E24" s="24"/>
      <c r="F24" s="24">
        <f>SUM(F17:F23)</f>
        <v>245989.894</v>
      </c>
      <c r="G24" s="24">
        <f>SUM(G17:G23)</f>
        <v>151793.34700000001</v>
      </c>
      <c r="H24" s="24">
        <f>SUM(H17:H23)</f>
        <v>0</v>
      </c>
      <c r="I24" s="24">
        <f>SUM(I17:I23)</f>
        <v>94196.546999999991</v>
      </c>
      <c r="J24" s="35"/>
    </row>
    <row r="25" spans="1:10" s="1" customFormat="1" ht="28.5" customHeight="1" x14ac:dyDescent="0.2">
      <c r="A25" s="53" t="s">
        <v>29</v>
      </c>
      <c r="B25" s="54"/>
      <c r="C25" s="54"/>
      <c r="D25" s="54"/>
      <c r="E25" s="54"/>
      <c r="F25" s="54"/>
      <c r="G25" s="54"/>
      <c r="H25" s="54"/>
      <c r="I25" s="55"/>
      <c r="J25" s="35"/>
    </row>
    <row r="26" spans="1:10" s="1" customFormat="1" ht="77.25" customHeight="1" x14ac:dyDescent="0.2">
      <c r="A26" s="13" t="s">
        <v>13</v>
      </c>
      <c r="B26" s="14" t="s">
        <v>14</v>
      </c>
      <c r="C26" s="14" t="s">
        <v>15</v>
      </c>
      <c r="D26" s="15" t="s">
        <v>16</v>
      </c>
      <c r="E26" s="16"/>
      <c r="F26" s="16">
        <f>G26+H26+I26</f>
        <v>95000</v>
      </c>
      <c r="G26" s="16">
        <v>76000</v>
      </c>
      <c r="H26" s="16"/>
      <c r="I26" s="16">
        <v>19000</v>
      </c>
      <c r="J26" s="35"/>
    </row>
    <row r="27" spans="1:10" s="1" customFormat="1" ht="36" customHeight="1" x14ac:dyDescent="0.2">
      <c r="A27" s="22" t="s">
        <v>26</v>
      </c>
      <c r="B27" s="22"/>
      <c r="C27" s="22"/>
      <c r="D27" s="23"/>
      <c r="E27" s="24"/>
      <c r="F27" s="24">
        <f>SUM(F26:F26)</f>
        <v>95000</v>
      </c>
      <c r="G27" s="24">
        <f>SUM(G26:G26)</f>
        <v>76000</v>
      </c>
      <c r="H27" s="24">
        <f>SUM(H26:H26)</f>
        <v>0</v>
      </c>
      <c r="I27" s="24">
        <f>SUM(I26:I26)</f>
        <v>19000</v>
      </c>
      <c r="J27" s="35"/>
    </row>
    <row r="28" spans="1:10" s="1" customFormat="1" ht="28.5" customHeight="1" x14ac:dyDescent="0.2">
      <c r="A28" s="53" t="s">
        <v>30</v>
      </c>
      <c r="B28" s="54"/>
      <c r="C28" s="54"/>
      <c r="D28" s="54"/>
      <c r="E28" s="54"/>
      <c r="F28" s="54"/>
      <c r="G28" s="54"/>
      <c r="H28" s="54"/>
      <c r="I28" s="55"/>
      <c r="J28" s="35"/>
    </row>
    <row r="29" spans="1:10" s="1" customFormat="1" ht="77.25" customHeight="1" x14ac:dyDescent="0.2">
      <c r="A29" s="13" t="s">
        <v>13</v>
      </c>
      <c r="B29" s="14" t="s">
        <v>14</v>
      </c>
      <c r="C29" s="14" t="s">
        <v>15</v>
      </c>
      <c r="D29" s="15" t="s">
        <v>16</v>
      </c>
      <c r="E29" s="16"/>
      <c r="F29" s="16">
        <f>G29+H29+I29</f>
        <v>95000</v>
      </c>
      <c r="G29" s="16">
        <v>76000</v>
      </c>
      <c r="H29" s="16"/>
      <c r="I29" s="16">
        <v>19000</v>
      </c>
      <c r="J29" s="35"/>
    </row>
    <row r="30" spans="1:10" s="3" customFormat="1" ht="29.25" customHeight="1" x14ac:dyDescent="0.2">
      <c r="A30" s="11" t="s">
        <v>26</v>
      </c>
      <c r="B30" s="11"/>
      <c r="C30" s="11"/>
      <c r="D30" s="10"/>
      <c r="E30" s="12"/>
      <c r="F30" s="21">
        <f>SUM(F29:F29)</f>
        <v>95000</v>
      </c>
      <c r="G30" s="21">
        <f>SUM(G29:G29)</f>
        <v>76000</v>
      </c>
      <c r="H30" s="21">
        <f>SUM(H29:H29)</f>
        <v>0</v>
      </c>
      <c r="I30" s="21">
        <f>SUM(I29:I29)</f>
        <v>19000</v>
      </c>
      <c r="J30" s="37"/>
    </row>
    <row r="31" spans="1:10" s="3" customFormat="1" ht="29.25" customHeight="1" x14ac:dyDescent="0.2">
      <c r="A31" s="11" t="s">
        <v>31</v>
      </c>
      <c r="B31" s="11"/>
      <c r="C31" s="11"/>
      <c r="D31" s="10"/>
      <c r="E31" s="12"/>
      <c r="F31" s="21">
        <f>F15+F24+F27+F30</f>
        <v>653535.94700000004</v>
      </c>
      <c r="G31" s="21">
        <f>G15+G24+G27+G30</f>
        <v>393292.31</v>
      </c>
      <c r="H31" s="21">
        <f>H15+H24+H27+H30</f>
        <v>22951.955000000002</v>
      </c>
      <c r="I31" s="21">
        <f>I15+I24+I27+I30</f>
        <v>237291.682</v>
      </c>
      <c r="J31" s="37"/>
    </row>
    <row r="32" spans="1:10" s="1" customFormat="1" ht="18" customHeight="1" x14ac:dyDescent="0.2">
      <c r="A32" s="25"/>
      <c r="B32" s="25"/>
      <c r="C32" s="25"/>
      <c r="D32" s="26"/>
      <c r="E32" s="27"/>
      <c r="F32" s="27"/>
      <c r="G32" s="27"/>
      <c r="H32" s="27"/>
      <c r="I32" s="38"/>
      <c r="J32" s="39"/>
    </row>
    <row r="33" spans="1:10" s="1" customFormat="1" ht="15.75" customHeight="1" x14ac:dyDescent="0.2">
      <c r="A33" s="28"/>
      <c r="B33" s="29"/>
      <c r="C33" s="29"/>
      <c r="D33" s="29"/>
      <c r="E33" s="30"/>
      <c r="F33" s="56"/>
      <c r="G33" s="56"/>
      <c r="H33" s="56"/>
      <c r="I33" s="30"/>
      <c r="J33" s="39"/>
    </row>
    <row r="34" spans="1:10" s="4" customFormat="1" ht="23.25" customHeight="1" x14ac:dyDescent="0.2">
      <c r="A34" s="31"/>
      <c r="E34" s="32"/>
      <c r="F34" s="32"/>
      <c r="G34" s="32"/>
      <c r="H34" s="32"/>
      <c r="I34" s="30"/>
      <c r="J34" s="29"/>
    </row>
    <row r="35" spans="1:10" s="4" customFormat="1" ht="15" x14ac:dyDescent="0.2">
      <c r="A35" s="31"/>
      <c r="E35" s="32"/>
      <c r="F35" s="32"/>
      <c r="G35" s="32"/>
      <c r="H35" s="32"/>
      <c r="I35" s="30"/>
      <c r="J35" s="29"/>
    </row>
    <row r="36" spans="1:10" s="4" customFormat="1" ht="15" x14ac:dyDescent="0.2">
      <c r="A36" s="31"/>
      <c r="E36" s="32"/>
      <c r="F36" s="32"/>
      <c r="G36" s="32"/>
      <c r="H36" s="32"/>
      <c r="I36" s="30"/>
      <c r="J36" s="29"/>
    </row>
    <row r="37" spans="1:10" s="4" customFormat="1" ht="15" x14ac:dyDescent="0.2">
      <c r="A37" s="5"/>
      <c r="B37" s="6"/>
      <c r="C37" s="6"/>
      <c r="D37" s="6"/>
      <c r="E37" s="7"/>
      <c r="F37" s="7"/>
      <c r="G37" s="7"/>
      <c r="H37" s="7"/>
      <c r="I37" s="8"/>
      <c r="J37" s="29"/>
    </row>
  </sheetData>
  <mergeCells count="40">
    <mergeCell ref="G1:I1"/>
    <mergeCell ref="A3:I3"/>
    <mergeCell ref="O3:V3"/>
    <mergeCell ref="W3:AD3"/>
    <mergeCell ref="AE3:AL3"/>
    <mergeCell ref="CI3:CP3"/>
    <mergeCell ref="CQ3:CX3"/>
    <mergeCell ref="CY3:DF3"/>
    <mergeCell ref="DG3:DN3"/>
    <mergeCell ref="AM3:AT3"/>
    <mergeCell ref="AU3:BB3"/>
    <mergeCell ref="BC3:BJ3"/>
    <mergeCell ref="BK3:BR3"/>
    <mergeCell ref="BS3:BZ3"/>
    <mergeCell ref="GQ3:GX3"/>
    <mergeCell ref="GY3:HF3"/>
    <mergeCell ref="HG3:HN3"/>
    <mergeCell ref="HO3:HV3"/>
    <mergeCell ref="F4:I4"/>
    <mergeCell ref="FC3:FJ3"/>
    <mergeCell ref="FK3:FR3"/>
    <mergeCell ref="FS3:FZ3"/>
    <mergeCell ref="GA3:GH3"/>
    <mergeCell ref="GI3:GP3"/>
    <mergeCell ref="DO3:DV3"/>
    <mergeCell ref="DW3:ED3"/>
    <mergeCell ref="EE3:EL3"/>
    <mergeCell ref="EM3:ET3"/>
    <mergeCell ref="EU3:FB3"/>
    <mergeCell ref="CA3:CH3"/>
    <mergeCell ref="A6:I6"/>
    <mergeCell ref="A16:I16"/>
    <mergeCell ref="A25:I25"/>
    <mergeCell ref="A28:I28"/>
    <mergeCell ref="F33:H33"/>
    <mergeCell ref="A4:A5"/>
    <mergeCell ref="B4:B5"/>
    <mergeCell ref="C4:C5"/>
    <mergeCell ref="D4:D5"/>
    <mergeCell ref="E4:E5"/>
  </mergeCells>
  <pageMargins left="0.59055118110236204" right="0.39370078740157499" top="0.78740157480314998" bottom="0.196850393700787" header="0.511811023622047" footer="0"/>
  <pageSetup paperSize="9" scale="63" fitToHeight="5" orientation="landscape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Додаток обєкти УКБ на 23.10</vt:lpstr>
      <vt:lpstr>Додаток обєкти УКБ на 07.10.25</vt:lpstr>
      <vt:lpstr>Додаток обєкти УКБ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Maks</cp:lastModifiedBy>
  <cp:lastPrinted>2026-06-15T05:40:21Z</cp:lastPrinted>
  <dcterms:created xsi:type="dcterms:W3CDTF">2025-08-06T13:37:00Z</dcterms:created>
  <dcterms:modified xsi:type="dcterms:W3CDTF">2026-06-15T05:42:58Z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52AF54A4513940D98C2996D108C871D1_12</vt:lpwstr>
  </property>
  <property fmtid="{D5CDD505-2E9C-101B-9397-08002B2CF9AE}" pid="3" name="KSOProductBuildVer">
    <vt:lpwstr>1033-12.2.0.22549</vt:lpwstr>
  </property>
</Properties>
</file>