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/>
  </bookViews>
  <sheets>
    <sheet name="Осн. фін. пок." sheetId="1" r:id="rId1"/>
    <sheet name="I. Інф. до фін.плану" sheetId="2" r:id="rId2"/>
    <sheet name="ІІ. Розп. ч.п. та розр. з бюд." sheetId="3" r:id="rId3"/>
    <sheet name="ІІІ рух. гр. кшт." sheetId="4" r:id="rId4"/>
    <sheet name="ІV кап. інвеат. V кред. " sheetId="5" r:id="rId5"/>
    <sheet name="VI-VII джер.кап.інв.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23Graph_XGRAPH3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в">'[25]МТР Газ України'!$F$1</definedName>
    <definedName name="ватт">'[26]БАЗА  '!#REF!</definedName>
    <definedName name="Д">'[15]МТР Газ України'!$B$4</definedName>
    <definedName name="е">#REF!</definedName>
    <definedName name="є">#REF!</definedName>
    <definedName name="Заголовки_для_печати_МИ">'[27]1993'!$A$1:$IV$3,'[27]1993'!$A$1:$A$65536</definedName>
    <definedName name="і">[28]Inform!$F$2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[30]Inform!$E$6</definedName>
    <definedName name="р">#REF!</definedName>
    <definedName name="т">[31]Inform!$E$6</definedName>
    <definedName name="тариф">[32]Inform!$G$2</definedName>
    <definedName name="уйцукйцуйу">#REF!</definedName>
    <definedName name="уке">[33]Inform!$G$2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'[25]МТР Газ України'!$F$1</definedName>
    <definedName name="ц">'[13]7  Інші витрати'!#REF!</definedName>
    <definedName name="ччч">'[34]БАЗА  '!#REF!</definedName>
    <definedName name="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46" roundtripDataChecksum="Glcfh08rf33k3wY2A/xWYdrllNAYwY6YDd0TrF3It9A="/>
    </ext>
  </extLst>
</workbook>
</file>

<file path=xl/calcChain.xml><?xml version="1.0" encoding="utf-8"?>
<calcChain xmlns="http://schemas.openxmlformats.org/spreadsheetml/2006/main">
  <c r="F45" i="2" l="1"/>
  <c r="F31" i="2"/>
  <c r="F93" i="1" l="1"/>
  <c r="G105" i="1"/>
  <c r="H105" i="1"/>
  <c r="F113" i="1"/>
  <c r="D99" i="1"/>
  <c r="E99" i="1"/>
  <c r="F99" i="1"/>
  <c r="C99" i="1"/>
  <c r="C105" i="1" s="1"/>
  <c r="I34" i="3"/>
  <c r="C35" i="2"/>
  <c r="I115" i="2"/>
  <c r="F114" i="2"/>
  <c r="C66" i="2"/>
  <c r="D66" i="2"/>
  <c r="I24" i="2"/>
  <c r="J24" i="2"/>
  <c r="J34" i="2" s="1"/>
  <c r="F23" i="2"/>
  <c r="H66" i="2"/>
  <c r="I66" i="2"/>
  <c r="J66" i="2"/>
  <c r="F113" i="2"/>
  <c r="S36" i="6"/>
  <c r="Q36" i="6"/>
  <c r="O36" i="6"/>
  <c r="K36" i="6"/>
  <c r="I36" i="6"/>
  <c r="G36" i="6"/>
  <c r="E36" i="6"/>
  <c r="M35" i="6"/>
  <c r="M34" i="6"/>
  <c r="M33" i="6"/>
  <c r="M32" i="6"/>
  <c r="M31" i="6"/>
  <c r="M30" i="6"/>
  <c r="M29" i="6"/>
  <c r="Z16" i="6"/>
  <c r="Y16" i="6"/>
  <c r="X16" i="6"/>
  <c r="W16" i="6"/>
  <c r="U16" i="6"/>
  <c r="T16" i="6"/>
  <c r="S16" i="6"/>
  <c r="R16" i="6"/>
  <c r="P16" i="6"/>
  <c r="O16" i="6"/>
  <c r="N16" i="6"/>
  <c r="M16" i="6"/>
  <c r="K16" i="6"/>
  <c r="J16" i="6"/>
  <c r="I16" i="6"/>
  <c r="H16" i="6"/>
  <c r="AE15" i="6"/>
  <c r="AD15" i="6"/>
  <c r="AC15" i="6"/>
  <c r="AB15" i="6"/>
  <c r="AA15" i="6" s="1"/>
  <c r="V15" i="6"/>
  <c r="Q15" i="6"/>
  <c r="L15" i="6"/>
  <c r="G15" i="6"/>
  <c r="AE14" i="6"/>
  <c r="AD14" i="6"/>
  <c r="AC14" i="6"/>
  <c r="AB14" i="6"/>
  <c r="AA14" i="6" s="1"/>
  <c r="V14" i="6"/>
  <c r="Q14" i="6"/>
  <c r="L14" i="6"/>
  <c r="G14" i="6"/>
  <c r="AE13" i="6"/>
  <c r="AD13" i="6"/>
  <c r="AC13" i="6"/>
  <c r="AB13" i="6"/>
  <c r="AA13" i="6"/>
  <c r="V13" i="6"/>
  <c r="Q13" i="6"/>
  <c r="L13" i="6"/>
  <c r="G13" i="6"/>
  <c r="AE12" i="6"/>
  <c r="AD12" i="6"/>
  <c r="AC12" i="6"/>
  <c r="AB12" i="6"/>
  <c r="AA12" i="6" s="1"/>
  <c r="V12" i="6"/>
  <c r="Q12" i="6"/>
  <c r="L12" i="6"/>
  <c r="G12" i="6"/>
  <c r="AE11" i="6"/>
  <c r="AD11" i="6"/>
  <c r="AC11" i="6"/>
  <c r="AB11" i="6"/>
  <c r="AA11" i="6" s="1"/>
  <c r="V11" i="6"/>
  <c r="Q11" i="6"/>
  <c r="L11" i="6"/>
  <c r="G11" i="6"/>
  <c r="AE10" i="6"/>
  <c r="AE16" i="6" s="1"/>
  <c r="AD10" i="6"/>
  <c r="AD16" i="6" s="1"/>
  <c r="AC10" i="6"/>
  <c r="AC16" i="6" s="1"/>
  <c r="AB10" i="6"/>
  <c r="AA10" i="6" s="1"/>
  <c r="V10" i="6"/>
  <c r="V16" i="6" s="1"/>
  <c r="Q10" i="6"/>
  <c r="Q16" i="6" s="1"/>
  <c r="L10" i="6"/>
  <c r="G10" i="6"/>
  <c r="G16" i="6" s="1"/>
  <c r="J37" i="5"/>
  <c r="I37" i="5"/>
  <c r="H37" i="5"/>
  <c r="G37" i="5"/>
  <c r="F37" i="5"/>
  <c r="E37" i="5"/>
  <c r="D37" i="5"/>
  <c r="C37" i="5"/>
  <c r="M36" i="5"/>
  <c r="L36" i="5"/>
  <c r="K36" i="5" s="1"/>
  <c r="B36" i="5"/>
  <c r="M35" i="5"/>
  <c r="L35" i="5"/>
  <c r="K35" i="5" s="1"/>
  <c r="B35" i="5"/>
  <c r="M34" i="5"/>
  <c r="L34" i="5"/>
  <c r="K34" i="5" s="1"/>
  <c r="B34" i="5"/>
  <c r="M33" i="5"/>
  <c r="L33" i="5"/>
  <c r="K33" i="5" s="1"/>
  <c r="B33" i="5"/>
  <c r="M32" i="5"/>
  <c r="L32" i="5"/>
  <c r="K32" i="5" s="1"/>
  <c r="B32" i="5"/>
  <c r="M31" i="5"/>
  <c r="L31" i="5"/>
  <c r="K31" i="5" s="1"/>
  <c r="B31" i="5"/>
  <c r="M30" i="5"/>
  <c r="L30" i="5"/>
  <c r="K30" i="5" s="1"/>
  <c r="B30" i="5"/>
  <c r="M29" i="5"/>
  <c r="L29" i="5"/>
  <c r="K29" i="5" s="1"/>
  <c r="B29" i="5"/>
  <c r="M28" i="5"/>
  <c r="M37" i="5" s="1"/>
  <c r="L28" i="5"/>
  <c r="L37" i="5" s="1"/>
  <c r="F91" i="1" s="1"/>
  <c r="B28" i="5"/>
  <c r="B37" i="5" s="1"/>
  <c r="I13" i="5"/>
  <c r="I12" i="5"/>
  <c r="I11" i="5"/>
  <c r="I10" i="5"/>
  <c r="I9" i="5"/>
  <c r="I8" i="5"/>
  <c r="M7" i="5"/>
  <c r="L7" i="5"/>
  <c r="K7" i="5"/>
  <c r="J7" i="5"/>
  <c r="I7" i="5" s="1"/>
  <c r="F55" i="1" s="1"/>
  <c r="H7" i="5"/>
  <c r="G7" i="5"/>
  <c r="D55" i="1" s="1"/>
  <c r="F7" i="5"/>
  <c r="F82" i="4"/>
  <c r="F78" i="4"/>
  <c r="F77" i="4"/>
  <c r="F76" i="4"/>
  <c r="F75" i="4"/>
  <c r="F74" i="4"/>
  <c r="F73" i="4"/>
  <c r="F72" i="4"/>
  <c r="J71" i="4"/>
  <c r="I71" i="4"/>
  <c r="H71" i="4"/>
  <c r="H69" i="4" s="1"/>
  <c r="G71" i="4"/>
  <c r="E71" i="4"/>
  <c r="D71" i="4"/>
  <c r="D69" i="4" s="1"/>
  <c r="C71" i="4"/>
  <c r="F70" i="4"/>
  <c r="J69" i="4"/>
  <c r="I69" i="4"/>
  <c r="G69" i="4"/>
  <c r="F69" i="4" s="1"/>
  <c r="E69" i="4"/>
  <c r="C69" i="4"/>
  <c r="F68" i="4"/>
  <c r="F67" i="4"/>
  <c r="F66" i="4"/>
  <c r="F65" i="4"/>
  <c r="J64" i="4"/>
  <c r="I64" i="4"/>
  <c r="I62" i="4" s="1"/>
  <c r="I79" i="4" s="1"/>
  <c r="H64" i="4"/>
  <c r="G64" i="4"/>
  <c r="F64" i="4" s="1"/>
  <c r="E64" i="4"/>
  <c r="E62" i="4" s="1"/>
  <c r="E79" i="4" s="1"/>
  <c r="D64" i="4"/>
  <c r="C64" i="4"/>
  <c r="C62" i="4" s="1"/>
  <c r="C79" i="4" s="1"/>
  <c r="F63" i="4"/>
  <c r="J62" i="4"/>
  <c r="J79" i="4" s="1"/>
  <c r="H62" i="4"/>
  <c r="H79" i="4" s="1"/>
  <c r="D62" i="4"/>
  <c r="F59" i="4"/>
  <c r="F58" i="4"/>
  <c r="F57" i="4"/>
  <c r="F56" i="4"/>
  <c r="F55" i="4"/>
  <c r="F54" i="4"/>
  <c r="J53" i="4"/>
  <c r="I53" i="4"/>
  <c r="H53" i="4"/>
  <c r="G53" i="4"/>
  <c r="E53" i="4"/>
  <c r="D53" i="4"/>
  <c r="D50" i="4" s="1"/>
  <c r="C53" i="4"/>
  <c r="F52" i="4"/>
  <c r="F51" i="4"/>
  <c r="J50" i="4"/>
  <c r="I50" i="4"/>
  <c r="G50" i="4"/>
  <c r="E50" i="4"/>
  <c r="C50" i="4"/>
  <c r="F49" i="4"/>
  <c r="F48" i="4"/>
  <c r="F47" i="4"/>
  <c r="F46" i="4"/>
  <c r="F45" i="4"/>
  <c r="F44" i="4"/>
  <c r="F43" i="4"/>
  <c r="J42" i="4"/>
  <c r="I42" i="4"/>
  <c r="I60" i="4" s="1"/>
  <c r="H42" i="4"/>
  <c r="G42" i="4"/>
  <c r="G60" i="4" s="1"/>
  <c r="E42" i="4"/>
  <c r="E60" i="4" s="1"/>
  <c r="D42" i="4"/>
  <c r="D60" i="4" s="1"/>
  <c r="C42" i="4"/>
  <c r="C60" i="4" s="1"/>
  <c r="F39" i="4"/>
  <c r="F38" i="4"/>
  <c r="F37" i="4"/>
  <c r="F36" i="4"/>
  <c r="F34" i="4"/>
  <c r="E34" i="4"/>
  <c r="D34" i="4"/>
  <c r="C34" i="4"/>
  <c r="F33" i="4"/>
  <c r="F32" i="4"/>
  <c r="F31" i="4"/>
  <c r="F30" i="4"/>
  <c r="F29" i="4"/>
  <c r="F28" i="4"/>
  <c r="F27" i="4"/>
  <c r="F26" i="4"/>
  <c r="F25" i="4"/>
  <c r="J24" i="4"/>
  <c r="J20" i="4" s="1"/>
  <c r="J40" i="4" s="1"/>
  <c r="I24" i="4"/>
  <c r="H24" i="4"/>
  <c r="H20" i="4" s="1"/>
  <c r="H40" i="4" s="1"/>
  <c r="G24" i="4"/>
  <c r="F24" i="4"/>
  <c r="C24" i="4"/>
  <c r="F23" i="4"/>
  <c r="F22" i="4"/>
  <c r="F21" i="4"/>
  <c r="F20" i="4" s="1"/>
  <c r="I20" i="4"/>
  <c r="I40" i="4" s="1"/>
  <c r="I80" i="4" s="1"/>
  <c r="I83" i="4" s="1"/>
  <c r="G20" i="4"/>
  <c r="G40" i="4" s="1"/>
  <c r="E20" i="4"/>
  <c r="E40" i="4" s="1"/>
  <c r="E80" i="4" s="1"/>
  <c r="E83" i="4" s="1"/>
  <c r="D20" i="4"/>
  <c r="C20" i="4"/>
  <c r="F19" i="4"/>
  <c r="F18" i="4"/>
  <c r="F17" i="4"/>
  <c r="F16" i="4"/>
  <c r="J15" i="4"/>
  <c r="I15" i="4"/>
  <c r="H15" i="4"/>
  <c r="G15" i="4"/>
  <c r="F15" i="4" s="1"/>
  <c r="E15" i="4"/>
  <c r="D15" i="4"/>
  <c r="C15" i="4"/>
  <c r="F14" i="4"/>
  <c r="F13" i="4"/>
  <c r="F12" i="4"/>
  <c r="F11" i="4"/>
  <c r="F10" i="4"/>
  <c r="F9" i="4"/>
  <c r="D7" i="4"/>
  <c r="D40" i="4" s="1"/>
  <c r="C7" i="4"/>
  <c r="I46" i="3"/>
  <c r="I45" i="3"/>
  <c r="I44" i="3"/>
  <c r="H44" i="3"/>
  <c r="G44" i="3"/>
  <c r="F44" i="3"/>
  <c r="I43" i="3"/>
  <c r="I42" i="3"/>
  <c r="I41" i="3"/>
  <c r="I40" i="3"/>
  <c r="M39" i="3"/>
  <c r="L39" i="3"/>
  <c r="K39" i="3"/>
  <c r="J39" i="3"/>
  <c r="I39" i="3" s="1"/>
  <c r="H39" i="3"/>
  <c r="G39" i="3"/>
  <c r="F39" i="3"/>
  <c r="I38" i="3"/>
  <c r="I37" i="3"/>
  <c r="I36" i="3"/>
  <c r="M35" i="3"/>
  <c r="M47" i="3" s="1"/>
  <c r="L35" i="3"/>
  <c r="L47" i="3" s="1"/>
  <c r="K35" i="3"/>
  <c r="J35" i="3"/>
  <c r="J47" i="3" s="1"/>
  <c r="H35" i="3"/>
  <c r="H47" i="3" s="1"/>
  <c r="E53" i="1" s="1"/>
  <c r="G35" i="3"/>
  <c r="G47" i="3" s="1"/>
  <c r="D53" i="1" s="1"/>
  <c r="F35" i="3"/>
  <c r="F47" i="3" s="1"/>
  <c r="C53" i="1" s="1"/>
  <c r="I33" i="3"/>
  <c r="I31" i="3"/>
  <c r="I30" i="3"/>
  <c r="I29" i="3"/>
  <c r="I28" i="3"/>
  <c r="I27" i="3"/>
  <c r="I26" i="3"/>
  <c r="F49" i="1" s="1"/>
  <c r="I25" i="3"/>
  <c r="I21" i="3"/>
  <c r="I20" i="3"/>
  <c r="I19" i="3"/>
  <c r="I18" i="3"/>
  <c r="I17" i="3"/>
  <c r="I16" i="3"/>
  <c r="I15" i="3"/>
  <c r="I14" i="3"/>
  <c r="I13" i="3"/>
  <c r="M12" i="3"/>
  <c r="L12" i="3"/>
  <c r="K12" i="3"/>
  <c r="J12" i="3"/>
  <c r="I12" i="3" s="1"/>
  <c r="H12" i="3"/>
  <c r="G12" i="3"/>
  <c r="F12" i="3"/>
  <c r="M11" i="3"/>
  <c r="M22" i="3" s="1"/>
  <c r="L11" i="3"/>
  <c r="L22" i="3" s="1"/>
  <c r="K11" i="3"/>
  <c r="K22" i="3" s="1"/>
  <c r="J11" i="3"/>
  <c r="J22" i="3" s="1"/>
  <c r="H11" i="3"/>
  <c r="H22" i="3" s="1"/>
  <c r="G11" i="3"/>
  <c r="G22" i="3" s="1"/>
  <c r="F11" i="3"/>
  <c r="F22" i="3" s="1"/>
  <c r="I10" i="3"/>
  <c r="I11" i="3" s="1"/>
  <c r="J115" i="2"/>
  <c r="G115" i="2"/>
  <c r="E115" i="2"/>
  <c r="D115" i="2"/>
  <c r="C115" i="2"/>
  <c r="F112" i="2"/>
  <c r="F111" i="2"/>
  <c r="F110" i="2"/>
  <c r="F109" i="2"/>
  <c r="F108" i="2"/>
  <c r="J105" i="2"/>
  <c r="I105" i="2"/>
  <c r="H105" i="2"/>
  <c r="G105" i="2"/>
  <c r="E105" i="2"/>
  <c r="D105" i="2"/>
  <c r="C105" i="2"/>
  <c r="J104" i="2"/>
  <c r="I104" i="2"/>
  <c r="H104" i="2"/>
  <c r="G104" i="2"/>
  <c r="E104" i="2"/>
  <c r="D104" i="2"/>
  <c r="C104" i="2"/>
  <c r="J103" i="2"/>
  <c r="I103" i="2"/>
  <c r="H103" i="2"/>
  <c r="G103" i="2"/>
  <c r="E103" i="2"/>
  <c r="D103" i="2"/>
  <c r="C103" i="2"/>
  <c r="J102" i="2"/>
  <c r="I102" i="2"/>
  <c r="H102" i="2"/>
  <c r="G102" i="2"/>
  <c r="E102" i="2"/>
  <c r="D102" i="2"/>
  <c r="C102" i="2"/>
  <c r="J101" i="2"/>
  <c r="I101" i="2"/>
  <c r="H101" i="2"/>
  <c r="G101" i="2"/>
  <c r="F101" i="2"/>
  <c r="E101" i="2"/>
  <c r="D101" i="2"/>
  <c r="C101" i="2"/>
  <c r="F98" i="2"/>
  <c r="F92" i="2"/>
  <c r="F91" i="2"/>
  <c r="F90" i="2"/>
  <c r="F89" i="2"/>
  <c r="F87" i="2"/>
  <c r="F86" i="2"/>
  <c r="J85" i="2"/>
  <c r="I85" i="2"/>
  <c r="H85" i="2"/>
  <c r="G85" i="2"/>
  <c r="F85" i="2"/>
  <c r="E85" i="2"/>
  <c r="D85" i="2"/>
  <c r="C85" i="2"/>
  <c r="F84" i="2"/>
  <c r="F83" i="2"/>
  <c r="J82" i="2"/>
  <c r="I82" i="2"/>
  <c r="I96" i="2" s="1"/>
  <c r="H82" i="2"/>
  <c r="G82" i="2"/>
  <c r="E82" i="2"/>
  <c r="D82" i="2"/>
  <c r="C82" i="2"/>
  <c r="F81" i="2"/>
  <c r="F80" i="2"/>
  <c r="F79" i="2"/>
  <c r="F78" i="2"/>
  <c r="F76" i="2"/>
  <c r="F75" i="2"/>
  <c r="F74" i="2"/>
  <c r="F73" i="2"/>
  <c r="F72" i="2"/>
  <c r="F105" i="2" s="1"/>
  <c r="F71" i="2"/>
  <c r="F103" i="2" s="1"/>
  <c r="J70" i="2"/>
  <c r="I70" i="2"/>
  <c r="H70" i="2"/>
  <c r="G70" i="2"/>
  <c r="E70" i="2"/>
  <c r="D70" i="2"/>
  <c r="F69" i="2"/>
  <c r="F68" i="2"/>
  <c r="F104" i="2" s="1"/>
  <c r="F67" i="2"/>
  <c r="F102" i="2" s="1"/>
  <c r="H96" i="2"/>
  <c r="G66" i="2"/>
  <c r="G96" i="2" s="1"/>
  <c r="E66" i="2"/>
  <c r="E96" i="2" s="1"/>
  <c r="D96" i="2"/>
  <c r="F65" i="2"/>
  <c r="F64" i="2"/>
  <c r="F63" i="2"/>
  <c r="F62" i="2"/>
  <c r="F61" i="2"/>
  <c r="F60" i="2"/>
  <c r="F59" i="2"/>
  <c r="J58" i="2"/>
  <c r="I58" i="2"/>
  <c r="H58" i="2"/>
  <c r="G58" i="2"/>
  <c r="F58" i="2"/>
  <c r="E58" i="2"/>
  <c r="D58" i="2"/>
  <c r="C58" i="2"/>
  <c r="F57" i="2"/>
  <c r="F56" i="2"/>
  <c r="F55" i="2"/>
  <c r="F54" i="2"/>
  <c r="F53" i="2"/>
  <c r="F52" i="2"/>
  <c r="F51" i="2"/>
  <c r="F50" i="2"/>
  <c r="F49" i="2"/>
  <c r="F48" i="2"/>
  <c r="F47" i="2"/>
  <c r="F46" i="2"/>
  <c r="F44" i="2"/>
  <c r="F43" i="2"/>
  <c r="F42" i="2"/>
  <c r="F41" i="2"/>
  <c r="F40" i="2"/>
  <c r="F39" i="2"/>
  <c r="F38" i="2"/>
  <c r="F37" i="2"/>
  <c r="F36" i="2"/>
  <c r="J35" i="2"/>
  <c r="I35" i="2"/>
  <c r="I97" i="2" s="1"/>
  <c r="H35" i="2"/>
  <c r="G35" i="2"/>
  <c r="E35" i="2"/>
  <c r="I34" i="2"/>
  <c r="F33" i="2"/>
  <c r="F30" i="2"/>
  <c r="F29" i="2"/>
  <c r="F28" i="2"/>
  <c r="F27" i="2"/>
  <c r="F26" i="2"/>
  <c r="F25" i="2"/>
  <c r="H24" i="2"/>
  <c r="H34" i="2" s="1"/>
  <c r="G24" i="2"/>
  <c r="E24" i="2"/>
  <c r="E97" i="2" s="1"/>
  <c r="D24" i="2"/>
  <c r="D43" i="1" s="1"/>
  <c r="D44" i="1" s="1"/>
  <c r="C24" i="2"/>
  <c r="C43" i="1" s="1"/>
  <c r="C44" i="1" s="1"/>
  <c r="C113" i="1"/>
  <c r="F112" i="1"/>
  <c r="E112" i="1"/>
  <c r="D112" i="1"/>
  <c r="C112" i="1"/>
  <c r="F108" i="1"/>
  <c r="E108" i="1"/>
  <c r="D108" i="1"/>
  <c r="C108" i="1"/>
  <c r="J105" i="1"/>
  <c r="I105" i="1"/>
  <c r="E105" i="1"/>
  <c r="D105" i="1"/>
  <c r="F90" i="1"/>
  <c r="F89" i="1"/>
  <c r="F88" i="1"/>
  <c r="F87" i="1" s="1"/>
  <c r="E87" i="1"/>
  <c r="D87" i="1"/>
  <c r="C87" i="1"/>
  <c r="F86" i="1"/>
  <c r="F85" i="1"/>
  <c r="F84" i="1"/>
  <c r="F83" i="1" s="1"/>
  <c r="E83" i="1"/>
  <c r="D83" i="1"/>
  <c r="C83" i="1"/>
  <c r="F82" i="1"/>
  <c r="F65" i="1"/>
  <c r="E65" i="1"/>
  <c r="D65" i="1"/>
  <c r="C65" i="1"/>
  <c r="F62" i="1"/>
  <c r="E62" i="1"/>
  <c r="D62" i="1"/>
  <c r="C62" i="1"/>
  <c r="E55" i="1"/>
  <c r="C55" i="1"/>
  <c r="F52" i="1"/>
  <c r="E52" i="1"/>
  <c r="D52" i="1"/>
  <c r="C52" i="1"/>
  <c r="F51" i="1"/>
  <c r="E51" i="1"/>
  <c r="D51" i="1"/>
  <c r="C51" i="1"/>
  <c r="F50" i="1"/>
  <c r="E50" i="1"/>
  <c r="D50" i="1"/>
  <c r="C50" i="1"/>
  <c r="E49" i="1"/>
  <c r="D49" i="1"/>
  <c r="C49" i="1"/>
  <c r="F48" i="1"/>
  <c r="E48" i="1"/>
  <c r="D48" i="1"/>
  <c r="J44" i="1"/>
  <c r="I44" i="1"/>
  <c r="H44" i="1"/>
  <c r="G44" i="1"/>
  <c r="E43" i="1"/>
  <c r="E44" i="1" s="1"/>
  <c r="F70" i="2" l="1"/>
  <c r="F82" i="2"/>
  <c r="J60" i="4"/>
  <c r="J80" i="4" s="1"/>
  <c r="J83" i="4" s="1"/>
  <c r="F53" i="4"/>
  <c r="L16" i="6"/>
  <c r="M36" i="6"/>
  <c r="C96" i="2"/>
  <c r="F105" i="1"/>
  <c r="I35" i="3"/>
  <c r="J77" i="2"/>
  <c r="J100" i="2" s="1"/>
  <c r="J106" i="2" s="1"/>
  <c r="J97" i="2"/>
  <c r="F24" i="2"/>
  <c r="F43" i="1" s="1"/>
  <c r="F44" i="1" s="1"/>
  <c r="C34" i="2"/>
  <c r="C77" i="2" s="1"/>
  <c r="H115" i="2"/>
  <c r="F115" i="2" s="1"/>
  <c r="J96" i="2"/>
  <c r="H77" i="2"/>
  <c r="H88" i="2" s="1"/>
  <c r="H93" i="2" s="1"/>
  <c r="H95" i="2" s="1"/>
  <c r="C97" i="2"/>
  <c r="G97" i="2"/>
  <c r="I77" i="2"/>
  <c r="I100" i="2" s="1"/>
  <c r="I106" i="2" s="1"/>
  <c r="F35" i="2"/>
  <c r="C40" i="4"/>
  <c r="C80" i="4" s="1"/>
  <c r="C83" i="4" s="1"/>
  <c r="I22" i="3"/>
  <c r="F40" i="4"/>
  <c r="D79" i="4"/>
  <c r="D80" i="4" s="1"/>
  <c r="D83" i="4" s="1"/>
  <c r="D97" i="2"/>
  <c r="E34" i="2"/>
  <c r="E77" i="2" s="1"/>
  <c r="K47" i="3"/>
  <c r="I47" i="3" s="1"/>
  <c r="F53" i="1" s="1"/>
  <c r="F42" i="4"/>
  <c r="G62" i="4"/>
  <c r="H97" i="2"/>
  <c r="AB16" i="6"/>
  <c r="AA16" i="6" s="1"/>
  <c r="G34" i="2"/>
  <c r="F66" i="2"/>
  <c r="F96" i="2" s="1"/>
  <c r="H50" i="4"/>
  <c r="F50" i="4" s="1"/>
  <c r="F71" i="4"/>
  <c r="K28" i="5"/>
  <c r="K37" i="5" s="1"/>
  <c r="D34" i="2"/>
  <c r="D77" i="2" s="1"/>
  <c r="G77" i="2" l="1"/>
  <c r="F34" i="2"/>
  <c r="V17" i="6"/>
  <c r="L17" i="6"/>
  <c r="Q17" i="6"/>
  <c r="F77" i="2"/>
  <c r="F100" i="2" s="1"/>
  <c r="F106" i="2" s="1"/>
  <c r="F45" i="1" s="1"/>
  <c r="J88" i="2"/>
  <c r="J93" i="2" s="1"/>
  <c r="J94" i="2" s="1"/>
  <c r="F88" i="2"/>
  <c r="F93" i="2" s="1"/>
  <c r="F46" i="1" s="1"/>
  <c r="F97" i="2"/>
  <c r="C88" i="2"/>
  <c r="C93" i="2" s="1"/>
  <c r="C46" i="1" s="1"/>
  <c r="C57" i="1" s="1"/>
  <c r="H100" i="2"/>
  <c r="H106" i="2" s="1"/>
  <c r="I88" i="2"/>
  <c r="I93" i="2" s="1"/>
  <c r="I95" i="2" s="1"/>
  <c r="D100" i="2"/>
  <c r="D106" i="2" s="1"/>
  <c r="D45" i="1" s="1"/>
  <c r="D88" i="2"/>
  <c r="D93" i="2" s="1"/>
  <c r="D46" i="1" s="1"/>
  <c r="G88" i="2"/>
  <c r="G93" i="2" s="1"/>
  <c r="G95" i="2" s="1"/>
  <c r="G100" i="2"/>
  <c r="G106" i="2" s="1"/>
  <c r="C100" i="2"/>
  <c r="C106" i="2" s="1"/>
  <c r="C45" i="1" s="1"/>
  <c r="C60" i="1" s="1"/>
  <c r="H60" i="4"/>
  <c r="G17" i="6"/>
  <c r="AA17" i="6" s="1"/>
  <c r="J95" i="2"/>
  <c r="E100" i="2"/>
  <c r="E106" i="2" s="1"/>
  <c r="E45" i="1" s="1"/>
  <c r="E88" i="2"/>
  <c r="E93" i="2" s="1"/>
  <c r="E46" i="1" s="1"/>
  <c r="F62" i="4"/>
  <c r="G79" i="4"/>
  <c r="F94" i="2" l="1"/>
  <c r="F95" i="2"/>
  <c r="F79" i="4"/>
  <c r="G80" i="4"/>
  <c r="G83" i="4" s="1"/>
  <c r="E95" i="2"/>
  <c r="H80" i="4"/>
  <c r="H83" i="4" s="1"/>
  <c r="F60" i="4"/>
  <c r="F80" i="4" s="1"/>
  <c r="F83" i="4" s="1"/>
  <c r="D95" i="2"/>
</calcChain>
</file>

<file path=xl/sharedStrings.xml><?xml version="1.0" encoding="utf-8"?>
<sst xmlns="http://schemas.openxmlformats.org/spreadsheetml/2006/main" count="1384" uniqueCount="445">
  <si>
    <t xml:space="preserve">ПОГОДЖЕНО </t>
  </si>
  <si>
    <t>Додаток 1</t>
  </si>
  <si>
    <t xml:space="preserve">до Порядку складання, затвердження </t>
  </si>
  <si>
    <t>Управління фінансів Боярської міської ради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</si>
  <si>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</si>
  <si>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</si>
  <si>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</si>
  <si>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</si>
  <si>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Начальник управління фінансів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</si>
  <si>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</si>
  <si>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</si>
  <si>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</si>
  <si>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Відділ економічного розвитку та тарифної політики</t>
  </si>
  <si>
    <r>
      <rPr>
        <b/>
        <sz val="14"/>
        <color theme="1"/>
        <rFont val="Times New Roman"/>
      </rPr>
      <t>В</t>
    </r>
    <r>
      <rPr>
        <sz val="14"/>
        <color theme="1"/>
        <rFont val="Times New Roman"/>
      </rPr>
      <t>иконавчий комітет Боярської міської ради</t>
    </r>
  </si>
  <si>
    <t>виконавчого комітету Боярської міської ради</t>
  </si>
  <si>
    <t>(найменування органу, яким затверджено фінансовий план)</t>
  </si>
  <si>
    <t xml:space="preserve">Начальник відділу економічного аналізу та стратегічного плануванняя </t>
  </si>
  <si>
    <t>Ліщук А.М.</t>
  </si>
  <si>
    <t>Міський голова</t>
  </si>
  <si>
    <t>Зарубін О.О.</t>
  </si>
  <si>
    <t>Код</t>
  </si>
  <si>
    <t>Внесення змін до затвердженного фінансового плану</t>
  </si>
  <si>
    <t xml:space="preserve">Підприємство  </t>
  </si>
  <si>
    <t xml:space="preserve"> "Є-Сервіс Боярської міської ради"</t>
  </si>
  <si>
    <t xml:space="preserve">за ЄДРПОУ </t>
  </si>
  <si>
    <t>основний ФП
(дата затвердження)</t>
  </si>
  <si>
    <t xml:space="preserve">Організаційно-правова форма </t>
  </si>
  <si>
    <t>Комунальна установа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</si>
  <si>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</si>
  <si>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</si>
  <si>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</si>
  <si>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</si>
  <si>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</si>
  <si>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 xml:space="preserve">Електромонтажні роботи </t>
  </si>
  <si>
    <t xml:space="preserve">за  КВЕД  </t>
  </si>
  <si>
    <t>43.21</t>
  </si>
  <si>
    <t xml:space="preserve">Галузь     </t>
  </si>
  <si>
    <t>Інша діяльнсть у сфері  житлово-комунального господарства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</si>
  <si>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</si>
  <si>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</si>
  <si>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</si>
  <si>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</si>
  <si>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>м. Боярка, вул. Білогородська, 13</t>
  </si>
  <si>
    <t xml:space="preserve">Телефон </t>
  </si>
  <si>
    <t>(097)8676382</t>
  </si>
  <si>
    <t>Стандарти звітності П(с)БОУ</t>
  </si>
  <si>
    <t xml:space="preserve">Прізвище та власне ім'я керівника </t>
  </si>
  <si>
    <t>Давидов Петро В'ячеславович</t>
  </si>
  <si>
    <t>Стандарти звітності МСФЗ</t>
  </si>
  <si>
    <t xml:space="preserve">ФІНАНСОВИЙ ПЛАН </t>
  </si>
  <si>
    <t>на 2027 рік</t>
  </si>
  <si>
    <t>Основні фінансові показники</t>
  </si>
  <si>
    <t>Найменування показника</t>
  </si>
  <si>
    <t xml:space="preserve">Код рядка </t>
  </si>
  <si>
    <t>Факт
минулого року</t>
  </si>
  <si>
    <t>План
поточного року</t>
  </si>
  <si>
    <t>Прогноз
на поточний рік</t>
  </si>
  <si>
    <t>Плановий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</si>
  <si>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</si>
  <si>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</si>
  <si>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</si>
  <si>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</si>
  <si>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</si>
  <si>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</si>
  <si>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</si>
  <si>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</si>
  <si>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</si>
  <si>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</si>
  <si>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</si>
  <si>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</si>
  <si>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</si>
  <si>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</si>
  <si>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</si>
  <si>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</si>
  <si>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</si>
  <si>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</si>
  <si>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</si>
  <si>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</si>
  <si>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</si>
  <si>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</si>
  <si>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</si>
  <si>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</si>
  <si>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</si>
  <si>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</si>
  <si>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</si>
  <si>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</si>
  <si>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</si>
  <si>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</si>
  <si>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</si>
  <si>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</si>
  <si>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</si>
  <si>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</si>
  <si>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</si>
  <si>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</si>
  <si>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</si>
  <si>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</si>
  <si>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</si>
  <si>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</si>
  <si>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</si>
  <si>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</si>
  <si>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</si>
  <si>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</si>
  <si>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</si>
  <si>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</si>
  <si>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</si>
  <si>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</si>
  <si>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</si>
  <si>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</si>
  <si>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</si>
  <si>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</si>
  <si>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</si>
  <si>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</si>
  <si>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</si>
  <si>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</si>
  <si>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</si>
  <si>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</si>
  <si>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</si>
  <si>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</si>
  <si>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</si>
  <si>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</si>
  <si>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</si>
  <si>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rPr>
        <b/>
        <sz val="14"/>
        <color theme="1"/>
        <rFont val="Times New Roman"/>
      </rPr>
      <t xml:space="preserve">Середня кількість працівників </t>
    </r>
    <r>
      <rPr>
        <sz val="14"/>
        <color theme="1"/>
        <rFont val="Times New Roman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color theme="1"/>
        <rFont val="Times New Roman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</si>
  <si>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</si>
  <si>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</si>
  <si>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</si>
  <si>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</si>
  <si>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</si>
  <si>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</si>
  <si>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</si>
  <si>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</si>
  <si>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</si>
  <si>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</si>
  <si>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</si>
  <si>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</si>
  <si>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</si>
  <si>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</si>
  <si>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</si>
  <si>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</si>
  <si>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</si>
  <si>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</si>
  <si>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</si>
  <si>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</si>
  <si>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</si>
  <si>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</si>
  <si>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</si>
  <si>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</si>
  <si>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</si>
  <si>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</si>
  <si>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</si>
  <si>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</si>
  <si>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</si>
  <si>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</si>
  <si>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</si>
  <si>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</si>
  <si>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</si>
  <si>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</si>
  <si>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</si>
  <si>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</si>
  <si>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Директор КП "Є-Сервіс БМР"</t>
  </si>
  <si>
    <t>_____________________________</t>
  </si>
  <si>
    <t>Петро ДАВИДОВ</t>
  </si>
  <si>
    <t>(посада)</t>
  </si>
  <si>
    <t>(підпис)</t>
  </si>
  <si>
    <t xml:space="preserve">Власне ім'я ПРІЗВИЩЕ 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</si>
  <si>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</si>
  <si>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</si>
  <si>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</si>
  <si>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</si>
  <si>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</si>
  <si>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</si>
  <si>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</si>
  <si>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</si>
  <si>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Фактичний показник за 2025 минулий рік</t>
  </si>
  <si>
    <t>Плановий показник поточного 2026  року</t>
  </si>
  <si>
    <t xml:space="preserve">Фактичний показник поточного року за останній звітний період </t>
  </si>
  <si>
    <t>Плановий 2027 рік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</si>
  <si>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</si>
  <si>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</si>
  <si>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</si>
  <si>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</si>
  <si>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</si>
  <si>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Усього</t>
  </si>
  <si>
    <t xml:space="preserve">     3. Розшифрування до запланованого рівня доходів/витрат</t>
  </si>
  <si>
    <t>Прогноз
на поточний
 рік</t>
  </si>
  <si>
    <t>Плановий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</si>
  <si>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</si>
  <si>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</si>
  <si>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</si>
  <si>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</si>
  <si>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</si>
  <si>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</si>
  <si>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 xml:space="preserve"> 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</si>
  <si>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</si>
  <si>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</si>
  <si>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</si>
  <si>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</si>
  <si>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</si>
  <si>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</si>
  <si>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</si>
  <si>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</si>
  <si>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Інші витрати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</si>
  <si>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</si>
  <si>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</si>
  <si>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</si>
  <si>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</si>
  <si>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</si>
  <si>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</si>
  <si>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</si>
  <si>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</si>
  <si>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</si>
  <si>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</si>
  <si>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</si>
  <si>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</si>
  <si>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</si>
  <si>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</si>
  <si>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</si>
  <si>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>організаційно-технічні послуги (обсуговування ОЗТП)</t>
  </si>
  <si>
    <t>консультаційні та інформаційні послуги</t>
  </si>
  <si>
    <t>канцтовари, офісне приладдя та устаткування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</si>
  <si>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</si>
  <si>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</si>
  <si>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</si>
  <si>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</si>
  <si>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</si>
  <si>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</si>
  <si>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</si>
  <si>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(  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</si>
  <si>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</si>
  <si>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</si>
  <si>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</si>
  <si>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</si>
  <si>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</si>
  <si>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</si>
  <si>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</si>
  <si>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</si>
  <si>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</si>
  <si>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(цільове фінансування)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</si>
  <si>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</si>
  <si>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</si>
  <si>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</si>
  <si>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</si>
  <si>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</si>
  <si>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</si>
  <si>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</si>
  <si>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</si>
  <si>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</si>
  <si>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</si>
  <si>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</si>
  <si>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</si>
  <si>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</si>
  <si>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</si>
  <si>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</si>
  <si>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</si>
  <si>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</si>
  <si>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</si>
  <si>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</si>
  <si>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</si>
  <si>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</si>
  <si>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</si>
  <si>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</si>
  <si>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</si>
  <si>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</si>
  <si>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</si>
  <si>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</si>
  <si>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</si>
  <si>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</si>
  <si>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</si>
  <si>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</si>
  <si>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</si>
  <si>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</si>
  <si>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</si>
  <si>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</si>
  <si>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</si>
  <si>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</si>
  <si>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</si>
  <si>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</si>
  <si>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 xml:space="preserve"> Директор КП "Є-Сервіс БМР"</t>
  </si>
  <si>
    <t xml:space="preserve">                                                         (посада)</t>
  </si>
  <si>
    <t>IІ. Розрахунки з бюджетом</t>
  </si>
  <si>
    <t>Факт минулого року</t>
  </si>
  <si>
    <t>План поточного року</t>
  </si>
  <si>
    <t>Розподіл чистого прибутку</t>
  </si>
  <si>
    <t>#REF!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</si>
  <si>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</si>
  <si>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</si>
  <si>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</si>
  <si>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</si>
  <si>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</si>
  <si>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</si>
  <si>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</si>
  <si>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</si>
  <si>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</si>
  <si>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</si>
  <si>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</si>
  <si>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</si>
  <si>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</si>
  <si>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</si>
  <si>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</si>
  <si>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</si>
  <si>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</si>
  <si>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</si>
  <si>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</si>
  <si>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</si>
  <si>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</si>
  <si>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</si>
  <si>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</si>
  <si>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</si>
  <si>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</si>
  <si>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</si>
  <si>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</si>
  <si>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</si>
  <si>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</si>
  <si>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</si>
  <si>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</si>
  <si>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</si>
  <si>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                           (посада)</t>
  </si>
  <si>
    <t xml:space="preserve">                    (підпис)</t>
  </si>
  <si>
    <t>ІІІ. Рух грошових коштів (за прямим методом)</t>
  </si>
  <si>
    <t>Код рядка</t>
  </si>
  <si>
    <t>Плановий рік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</si>
  <si>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</si>
  <si>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</si>
  <si>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</si>
  <si>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</si>
  <si>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</si>
  <si>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</si>
  <si>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</si>
  <si>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</si>
  <si>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</si>
  <si>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</si>
  <si>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</si>
  <si>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</si>
  <si>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</si>
  <si>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</si>
  <si>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</si>
  <si>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</si>
  <si>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</si>
  <si>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</si>
  <si>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</si>
  <si>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</si>
  <si>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</si>
  <si>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</si>
  <si>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</si>
  <si>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</si>
  <si>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</si>
  <si>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</si>
  <si>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</si>
  <si>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</si>
  <si>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</si>
  <si>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</si>
  <si>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</si>
  <si>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</si>
  <si>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</si>
  <si>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</si>
  <si>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</si>
  <si>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</si>
  <si>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</si>
  <si>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</si>
  <si>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</si>
  <si>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</si>
  <si>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</si>
  <si>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</si>
  <si>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</si>
  <si>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</si>
  <si>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</si>
  <si>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</si>
  <si>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</si>
  <si>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</si>
  <si>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</si>
  <si>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</si>
  <si>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</si>
  <si>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</si>
  <si>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</si>
  <si>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</si>
  <si>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</si>
  <si>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</si>
  <si>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</si>
  <si>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</si>
  <si>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</si>
  <si>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</si>
  <si>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</si>
  <si>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</si>
  <si>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IV. Капітальні інвестиції </t>
  </si>
  <si>
    <t>тис. грн (без ПДВ)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</si>
  <si>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</si>
  <si>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</si>
  <si>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</si>
  <si>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</si>
  <si>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</si>
  <si>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</si>
  <si>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</si>
  <si>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</si>
  <si>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</si>
  <si>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r>
      <rPr>
        <b/>
        <sz val="14"/>
        <color theme="1"/>
        <rFont val="Times New Roman"/>
      </rPr>
      <t xml:space="preserve">Керівник   </t>
    </r>
    <r>
      <rPr>
        <sz val="14"/>
        <color theme="1"/>
        <rFont val="Times New Roman"/>
      </rPr>
      <t>______________________________</t>
    </r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</si>
  <si>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</si>
  <si>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</si>
  <si>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</si>
  <si>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</si>
  <si>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</si>
  <si>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</si>
  <si>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</si>
  <si>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</si>
  <si>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</si>
  <si>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</si>
  <si>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</si>
  <si>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</si>
  <si>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</si>
  <si>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</si>
  <si>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</si>
  <si>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</si>
  <si>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</si>
  <si>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</si>
  <si>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</si>
  <si>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</si>
  <si>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</si>
  <si>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</si>
  <si>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</si>
  <si>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</si>
  <si>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</si>
  <si>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</si>
  <si>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</si>
  <si>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</si>
  <si>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</si>
  <si>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</si>
  <si>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</si>
  <si>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</si>
  <si>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</si>
  <si>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</si>
  <si>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</si>
  <si>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</si>
  <si>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</si>
  <si>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</si>
  <si>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</si>
  <si>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</si>
  <si>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</si>
  <si>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</si>
  <si>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</si>
  <si>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</si>
  <si>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</si>
  <si>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</si>
  <si>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</si>
  <si>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</si>
  <si>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</si>
  <si>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________________________________________________</t>
  </si>
  <si>
    <t xml:space="preserve">  (підпис)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</si>
</sst>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_);_(* \(#,##0\);_(* &quot;-&quot;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#,##0;\(#,##0\)"/>
    <numFmt numFmtId="169" formatCode="0.0"/>
  </numFmts>
  <fonts count="23">
    <font>
      <sz val="10"/>
      <color rgb="FF000000"/>
      <name val="Calibri"/>
      <scheme val="minor"/>
    </font>
    <font>
      <sz val="14"/>
      <color theme="1"/>
      <name val="Times New Roman"/>
    </font>
    <font>
      <u/>
      <sz val="14"/>
      <color theme="1"/>
      <name val="Times New Roman"/>
    </font>
    <font>
      <sz val="10"/>
      <name val="Calibri"/>
    </font>
    <font>
      <sz val="10"/>
      <color theme="1"/>
      <name val="Arimo"/>
    </font>
    <font>
      <i/>
      <sz val="14"/>
      <color theme="1"/>
      <name val="Times New Roman"/>
    </font>
    <font>
      <i/>
      <u/>
      <sz val="14"/>
      <color theme="1"/>
      <name val="Times New Roman"/>
    </font>
    <font>
      <sz val="10"/>
      <color theme="1"/>
      <name val="Times New Roman"/>
    </font>
    <font>
      <b/>
      <sz val="14"/>
      <color theme="1"/>
      <name val="Times New Roman"/>
    </font>
    <font>
      <b/>
      <sz val="18"/>
      <color rgb="FF17365D"/>
      <name val="Times New Roman"/>
    </font>
    <font>
      <b/>
      <sz val="18"/>
      <color rgb="FF5F497A"/>
      <name val="Times New Roman"/>
    </font>
    <font>
      <sz val="18"/>
      <color theme="1"/>
      <name val="Times New Roman"/>
    </font>
    <font>
      <b/>
      <sz val="18"/>
      <color theme="1"/>
      <name val="Times New Roman"/>
    </font>
    <font>
      <sz val="14"/>
      <color rgb="FFFF0000"/>
      <name val="Times New Roman"/>
    </font>
    <font>
      <b/>
      <i/>
      <sz val="14"/>
      <color theme="1"/>
      <name val="Times New Roman"/>
    </font>
    <font>
      <sz val="13"/>
      <color theme="1"/>
      <name val="Times New Roman"/>
    </font>
    <font>
      <sz val="12"/>
      <color theme="1"/>
      <name val="Times New Roman"/>
    </font>
    <font>
      <b/>
      <sz val="14"/>
      <color rgb="FFFF0000"/>
      <name val="Times New Roman"/>
    </font>
    <font>
      <b/>
      <sz val="10"/>
      <color theme="1"/>
      <name val="Arimo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3" borderId="7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wrapText="1"/>
    </xf>
    <xf numFmtId="0" fontId="8" fillId="3" borderId="7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165" fontId="1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49" fontId="8" fillId="0" borderId="6" xfId="0" quotePrefix="1" applyNumberFormat="1" applyFont="1" applyBorder="1" applyAlignment="1">
      <alignment horizontal="center" vertical="center"/>
    </xf>
    <xf numFmtId="49" fontId="1" fillId="0" borderId="7" xfId="0" quotePrefix="1" applyNumberFormat="1" applyFont="1" applyBorder="1" applyAlignment="1">
      <alignment horizontal="center" vertical="center"/>
    </xf>
    <xf numFmtId="49" fontId="8" fillId="0" borderId="7" xfId="0" quotePrefix="1" applyNumberFormat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/>
    </xf>
    <xf numFmtId="3" fontId="14" fillId="3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right" vertical="center" wrapText="1"/>
    </xf>
    <xf numFmtId="165" fontId="5" fillId="0" borderId="0" xfId="0" applyNumberFormat="1" applyFont="1"/>
    <xf numFmtId="0" fontId="1" fillId="0" borderId="0" xfId="0" applyFont="1" applyAlignment="1">
      <alignment vertical="top"/>
    </xf>
    <xf numFmtId="0" fontId="15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66" fontId="1" fillId="0" borderId="7" xfId="0" applyNumberFormat="1" applyFont="1" applyBorder="1" applyAlignment="1">
      <alignment horizontal="center" vertical="center" wrapText="1"/>
    </xf>
    <xf numFmtId="167" fontId="1" fillId="0" borderId="7" xfId="0" applyNumberFormat="1" applyFont="1" applyBorder="1" applyAlignment="1">
      <alignment horizontal="center" vertical="center" wrapText="1"/>
    </xf>
    <xf numFmtId="166" fontId="8" fillId="4" borderId="7" xfId="0" applyNumberFormat="1" applyFont="1" applyFill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shrinkToFit="1"/>
    </xf>
    <xf numFmtId="164" fontId="8" fillId="4" borderId="7" xfId="0" applyNumberFormat="1" applyFont="1" applyFill="1" applyBorder="1" applyAlignment="1">
      <alignment horizontal="center" vertical="center" wrapText="1"/>
    </xf>
    <xf numFmtId="164" fontId="1" fillId="4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shrinkToFit="1"/>
    </xf>
    <xf numFmtId="168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8" fillId="0" borderId="0" xfId="0" applyFont="1"/>
    <xf numFmtId="0" fontId="4" fillId="0" borderId="0" xfId="0" applyFont="1"/>
    <xf numFmtId="165" fontId="1" fillId="0" borderId="0" xfId="0" applyNumberFormat="1" applyFont="1" applyAlignment="1">
      <alignment horizontal="right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1" fillId="3" borderId="7" xfId="0" quotePrefix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169" fontId="1" fillId="0" borderId="7" xfId="0" applyNumberFormat="1" applyFont="1" applyBorder="1" applyAlignment="1">
      <alignment horizontal="center" vertical="center" wrapText="1"/>
    </xf>
    <xf numFmtId="169" fontId="1" fillId="0" borderId="7" xfId="0" applyNumberFormat="1" applyFont="1" applyBorder="1" applyAlignment="1">
      <alignment horizontal="right" vertical="center" wrapText="1"/>
    </xf>
    <xf numFmtId="169" fontId="8" fillId="0" borderId="0" xfId="0" applyNumberFormat="1" applyFont="1" applyAlignment="1">
      <alignment horizontal="center" vertical="center" wrapText="1"/>
    </xf>
    <xf numFmtId="169" fontId="8" fillId="0" borderId="0" xfId="0" applyNumberFormat="1" applyFont="1" applyAlignment="1">
      <alignment horizontal="right" vertical="center" wrapText="1"/>
    </xf>
    <xf numFmtId="16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166" fontId="8" fillId="3" borderId="7" xfId="0" applyNumberFormat="1" applyFont="1" applyFill="1" applyBorder="1" applyAlignment="1">
      <alignment horizontal="center" vertical="center" wrapText="1"/>
    </xf>
    <xf numFmtId="166" fontId="8" fillId="3" borderId="7" xfId="0" applyNumberFormat="1" applyFont="1" applyFill="1" applyBorder="1" applyAlignment="1">
      <alignment horizontal="center" wrapText="1"/>
    </xf>
    <xf numFmtId="166" fontId="1" fillId="0" borderId="7" xfId="0" applyNumberFormat="1" applyFont="1" applyBorder="1" applyAlignment="1">
      <alignment horizontal="center" wrapText="1"/>
    </xf>
    <xf numFmtId="166" fontId="1" fillId="4" borderId="7" xfId="0" applyNumberFormat="1" applyFont="1" applyFill="1" applyBorder="1" applyAlignment="1">
      <alignment horizontal="center" vertical="center" wrapText="1"/>
    </xf>
    <xf numFmtId="166" fontId="1" fillId="3" borderId="7" xfId="0" applyNumberFormat="1" applyFont="1" applyFill="1" applyBorder="1" applyAlignment="1">
      <alignment horizontal="center" vertical="center" wrapText="1"/>
    </xf>
    <xf numFmtId="166" fontId="1" fillId="3" borderId="7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 vertical="center"/>
    </xf>
    <xf numFmtId="3" fontId="1" fillId="0" borderId="7" xfId="0" applyNumberFormat="1" applyFont="1" applyBorder="1" applyAlignment="1">
      <alignment horizontal="center" vertical="center" wrapText="1"/>
    </xf>
    <xf numFmtId="169" fontId="8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left" vertical="center" wrapText="1"/>
    </xf>
    <xf numFmtId="166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0" fontId="4" fillId="0" borderId="17" xfId="0" applyFont="1" applyBorder="1"/>
    <xf numFmtId="164" fontId="19" fillId="0" borderId="7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7" xfId="0" applyFont="1" applyBorder="1" applyAlignment="1">
      <alignment horizontal="left"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20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8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4" xfId="0" applyFont="1" applyBorder="1" applyAlignment="1"/>
    <xf numFmtId="0" fontId="1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quotePrefix="1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wrapText="1"/>
    </xf>
    <xf numFmtId="0" fontId="1" fillId="0" borderId="8" xfId="0" quotePrefix="1" applyFont="1" applyBorder="1" applyAlignment="1">
      <alignment horizontal="center" vertical="center" wrapText="1"/>
    </xf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8" fillId="0" borderId="3" xfId="0" applyFont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3" fillId="0" borderId="12" xfId="0" applyFont="1" applyBorder="1" applyAlignment="1"/>
    <xf numFmtId="0" fontId="17" fillId="3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165" fontId="1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center"/>
    </xf>
    <xf numFmtId="0" fontId="2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2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3" fillId="0" borderId="14" xfId="0" applyFont="1" applyBorder="1" applyAlignment="1"/>
    <xf numFmtId="0" fontId="1" fillId="3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16" xfId="0" applyFont="1" applyBorder="1" applyAlignment="1"/>
    <xf numFmtId="49" fontId="1" fillId="0" borderId="3" xfId="0" applyNumberFormat="1" applyFont="1" applyBorder="1" applyAlignment="1">
      <alignment vertical="center" wrapText="1"/>
    </xf>
    <xf numFmtId="3" fontId="8" fillId="0" borderId="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166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166" fontId="1" fillId="4" borderId="3" xfId="0" applyNumberFormat="1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8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9" zoomScale="64" zoomScaleNormal="64" workbookViewId="0">
      <selection activeCell="F48" sqref="F48"/>
    </sheetView>
  </sheetViews>
  <sheetFormatPr defaultColWidth="14.44140625" defaultRowHeight="15" customHeight="1"/>
  <cols>
    <col min="1" max="1" width="83.33203125" customWidth="1"/>
    <col min="2" max="2" width="17.88671875" customWidth="1"/>
    <col min="3" max="6" width="23" customWidth="1"/>
    <col min="7" max="8" width="24.88671875" customWidth="1"/>
    <col min="9" max="9" width="24.5546875" customWidth="1"/>
    <col min="10" max="10" width="26.109375" customWidth="1"/>
    <col min="11" max="11" width="11.109375" customWidth="1"/>
    <col min="12" max="12" width="57.33203125" customWidth="1"/>
    <col min="13" max="26" width="9.109375" customWidth="1"/>
  </cols>
  <sheetData>
    <row r="1" spans="1:26" ht="18" customHeight="1">
      <c r="A1" s="1" t="s">
        <v>0</v>
      </c>
      <c r="B1" s="126"/>
      <c r="C1" s="126"/>
      <c r="D1" s="126"/>
      <c r="E1" s="126"/>
      <c r="F1" s="1"/>
      <c r="G1" s="1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1"/>
      <c r="B2" s="126"/>
      <c r="C2" s="126"/>
      <c r="D2" s="126"/>
      <c r="E2" s="126"/>
      <c r="F2" s="1"/>
      <c r="G2" s="121" t="s">
        <v>2</v>
      </c>
      <c r="H2" s="121"/>
      <c r="I2" s="12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155" t="s">
        <v>3</v>
      </c>
      <c r="B3" s="152"/>
      <c r="C3" s="126"/>
      <c r="D3" s="1"/>
      <c r="E3" s="1"/>
      <c r="F3" s="1"/>
      <c r="G3" s="121" t="s">
        <v>4</v>
      </c>
      <c r="H3" s="121"/>
      <c r="I3" s="121"/>
      <c r="J3" s="12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156" t="s">
        <v>5</v>
      </c>
      <c r="B4" s="141"/>
      <c r="C4" s="126"/>
      <c r="D4" s="1"/>
      <c r="E4" s="1"/>
      <c r="F4" s="1"/>
      <c r="G4" s="156" t="s">
        <v>6</v>
      </c>
      <c r="H4" s="141"/>
      <c r="I4" s="141"/>
      <c r="J4" s="14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157"/>
      <c r="B5" s="141"/>
      <c r="C5" s="126"/>
      <c r="D5" s="2"/>
      <c r="E5" s="2"/>
      <c r="F5" s="2"/>
      <c r="G5" s="3" t="s">
        <v>7</v>
      </c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130" t="s">
        <v>8</v>
      </c>
      <c r="B6" s="4"/>
      <c r="C6" s="1"/>
      <c r="D6" s="2"/>
      <c r="E6" s="2"/>
      <c r="F6" s="2"/>
      <c r="G6" s="1"/>
      <c r="H6" s="1"/>
      <c r="I6" s="120"/>
      <c r="J6" s="12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121" t="s">
        <v>9</v>
      </c>
      <c r="B7" s="126"/>
      <c r="C7" s="126"/>
      <c r="D7" s="2"/>
      <c r="E7" s="2"/>
      <c r="F7" s="2"/>
      <c r="G7" s="1"/>
      <c r="H7" s="1"/>
      <c r="I7" s="121"/>
      <c r="J7" s="12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126"/>
      <c r="B8" s="126"/>
      <c r="C8" s="126"/>
      <c r="D8" s="121"/>
      <c r="E8" s="121"/>
      <c r="F8" s="1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126"/>
      <c r="B9" s="126"/>
      <c r="C9" s="126"/>
      <c r="D9" s="121"/>
      <c r="E9" s="121"/>
      <c r="F9" s="1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5" t="s">
        <v>10</v>
      </c>
      <c r="B10" s="1"/>
      <c r="C10" s="1"/>
      <c r="D10" s="1"/>
      <c r="E10" s="6"/>
      <c r="F10" s="7"/>
      <c r="G10" s="158" t="s">
        <v>11</v>
      </c>
      <c r="H10" s="141"/>
      <c r="I10" s="141"/>
      <c r="J10" s="14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5" t="s">
        <v>12</v>
      </c>
      <c r="B11" s="1"/>
      <c r="C11" s="1"/>
      <c r="D11" s="1"/>
      <c r="E11" s="6"/>
      <c r="F11" s="7"/>
      <c r="G11" s="121" t="s">
        <v>13</v>
      </c>
      <c r="H11" s="121"/>
      <c r="I11" s="121"/>
      <c r="J11" s="12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151" t="s">
        <v>14</v>
      </c>
      <c r="B12" s="152"/>
      <c r="C12" s="120"/>
      <c r="D12" s="120"/>
      <c r="E12" s="1"/>
      <c r="F12" s="1"/>
      <c r="G12" s="151"/>
      <c r="H12" s="152"/>
      <c r="I12" s="152"/>
      <c r="J12" s="15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153" t="s">
        <v>5</v>
      </c>
      <c r="B13" s="154"/>
      <c r="C13" s="154"/>
      <c r="D13" s="154"/>
      <c r="E13" s="126"/>
      <c r="F13" s="2"/>
      <c r="G13" s="153" t="s">
        <v>15</v>
      </c>
      <c r="H13" s="154"/>
      <c r="I13" s="154"/>
      <c r="J13" s="15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121"/>
      <c r="B14" s="121"/>
      <c r="C14" s="121"/>
      <c r="D14" s="121"/>
      <c r="E14" s="126"/>
      <c r="F14" s="2"/>
      <c r="G14" s="121"/>
      <c r="H14" s="121"/>
      <c r="I14" s="121"/>
      <c r="J14" s="12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8" t="s">
        <v>16</v>
      </c>
      <c r="B15" s="8" t="s">
        <v>17</v>
      </c>
      <c r="C15" s="156"/>
      <c r="D15" s="141"/>
      <c r="E15" s="126"/>
      <c r="F15" s="2"/>
      <c r="G15" s="119" t="s">
        <v>18</v>
      </c>
      <c r="H15" s="119"/>
      <c r="I15" s="119"/>
      <c r="J15" s="119" t="s">
        <v>19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20" t="s">
        <v>9</v>
      </c>
      <c r="B16" s="9"/>
      <c r="C16" s="120"/>
      <c r="D16" s="9"/>
      <c r="E16" s="126"/>
      <c r="F16" s="2"/>
      <c r="G16" s="160" t="s">
        <v>9</v>
      </c>
      <c r="H16" s="154"/>
      <c r="I16" s="154"/>
      <c r="J16" s="15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20"/>
      <c r="B17" s="9"/>
      <c r="C17" s="120"/>
      <c r="D17" s="9"/>
      <c r="E17" s="126"/>
      <c r="F17" s="2"/>
      <c r="G17" s="120"/>
      <c r="H17" s="120"/>
      <c r="I17" s="120"/>
      <c r="J17" s="1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20"/>
      <c r="B18" s="9"/>
      <c r="C18" s="120"/>
      <c r="D18" s="9"/>
      <c r="E18" s="126"/>
      <c r="F18" s="2"/>
      <c r="G18" s="10"/>
      <c r="H18" s="10"/>
      <c r="I18" s="10"/>
      <c r="J18" s="1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3.5" customHeight="1">
      <c r="A19" s="156"/>
      <c r="B19" s="141"/>
      <c r="C19" s="141"/>
      <c r="D19" s="141"/>
      <c r="E19" s="2"/>
      <c r="F19" s="2"/>
      <c r="G19" s="136" t="s">
        <v>20</v>
      </c>
      <c r="H19" s="138"/>
      <c r="I19" s="136" t="s">
        <v>21</v>
      </c>
      <c r="J19" s="13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>
      <c r="A20" s="159" t="s">
        <v>22</v>
      </c>
      <c r="B20" s="161" t="s">
        <v>23</v>
      </c>
      <c r="C20" s="137"/>
      <c r="D20" s="137"/>
      <c r="E20" s="137"/>
      <c r="F20" s="137"/>
      <c r="G20" s="159" t="s">
        <v>24</v>
      </c>
      <c r="H20" s="142">
        <v>45160611</v>
      </c>
      <c r="I20" s="142" t="s">
        <v>25</v>
      </c>
      <c r="J20" s="16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>
      <c r="A21" s="143"/>
      <c r="B21" s="162"/>
      <c r="C21" s="137"/>
      <c r="D21" s="137"/>
      <c r="E21" s="137"/>
      <c r="F21" s="137"/>
      <c r="G21" s="143"/>
      <c r="H21" s="143"/>
      <c r="I21" s="143"/>
      <c r="J21" s="14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>
      <c r="A22" s="11" t="s">
        <v>26</v>
      </c>
      <c r="B22" s="136" t="s">
        <v>27</v>
      </c>
      <c r="C22" s="137"/>
      <c r="D22" s="137"/>
      <c r="E22" s="137"/>
      <c r="F22" s="138"/>
      <c r="G22" s="11" t="s">
        <v>28</v>
      </c>
      <c r="H22" s="11"/>
      <c r="I22" s="142" t="s">
        <v>29</v>
      </c>
      <c r="J22" s="16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>
      <c r="A23" s="11" t="s">
        <v>30</v>
      </c>
      <c r="B23" s="136"/>
      <c r="C23" s="137"/>
      <c r="D23" s="137"/>
      <c r="E23" s="137"/>
      <c r="F23" s="138"/>
      <c r="G23" s="11" t="s">
        <v>31</v>
      </c>
      <c r="H23" s="11"/>
      <c r="I23" s="143"/>
      <c r="J23" s="14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>
      <c r="A24" s="11" t="s">
        <v>32</v>
      </c>
      <c r="B24" s="136" t="s">
        <v>33</v>
      </c>
      <c r="C24" s="137"/>
      <c r="D24" s="137"/>
      <c r="E24" s="137"/>
      <c r="F24" s="138"/>
      <c r="G24" s="11" t="s">
        <v>34</v>
      </c>
      <c r="H24" s="11" t="s">
        <v>35</v>
      </c>
      <c r="I24" s="142" t="s">
        <v>29</v>
      </c>
      <c r="J24" s="16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>
      <c r="A25" s="11" t="s">
        <v>36</v>
      </c>
      <c r="B25" s="136" t="s">
        <v>37</v>
      </c>
      <c r="C25" s="137"/>
      <c r="D25" s="137"/>
      <c r="E25" s="137"/>
      <c r="F25" s="137"/>
      <c r="G25" s="137"/>
      <c r="H25" s="138"/>
      <c r="I25" s="143"/>
      <c r="J25" s="14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>
      <c r="A26" s="11" t="s">
        <v>38</v>
      </c>
      <c r="B26" s="136"/>
      <c r="C26" s="137"/>
      <c r="D26" s="137"/>
      <c r="E26" s="137"/>
      <c r="F26" s="137"/>
      <c r="G26" s="137"/>
      <c r="H26" s="138"/>
      <c r="I26" s="142" t="s">
        <v>29</v>
      </c>
      <c r="J26" s="14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>
      <c r="A27" s="11" t="s">
        <v>39</v>
      </c>
      <c r="B27" s="136"/>
      <c r="C27" s="137"/>
      <c r="D27" s="137"/>
      <c r="E27" s="137"/>
      <c r="F27" s="137"/>
      <c r="G27" s="137"/>
      <c r="H27" s="138"/>
      <c r="I27" s="143"/>
      <c r="J27" s="14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>
      <c r="A28" s="11" t="s">
        <v>40</v>
      </c>
      <c r="B28" s="136">
        <v>2</v>
      </c>
      <c r="C28" s="137"/>
      <c r="D28" s="137"/>
      <c r="E28" s="137"/>
      <c r="F28" s="137"/>
      <c r="G28" s="137"/>
      <c r="H28" s="138"/>
      <c r="I28" s="142" t="s">
        <v>29</v>
      </c>
      <c r="J28" s="14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>
      <c r="A29" s="11" t="s">
        <v>41</v>
      </c>
      <c r="B29" s="136" t="s">
        <v>42</v>
      </c>
      <c r="C29" s="137"/>
      <c r="D29" s="137"/>
      <c r="E29" s="137"/>
      <c r="F29" s="137"/>
      <c r="G29" s="137"/>
      <c r="H29" s="138"/>
      <c r="I29" s="143"/>
      <c r="J29" s="14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>
      <c r="A30" s="11" t="s">
        <v>43</v>
      </c>
      <c r="B30" s="136" t="s">
        <v>44</v>
      </c>
      <c r="C30" s="137"/>
      <c r="D30" s="137"/>
      <c r="E30" s="137"/>
      <c r="F30" s="137"/>
      <c r="G30" s="138"/>
      <c r="H30" s="139" t="s">
        <v>45</v>
      </c>
      <c r="I30" s="138"/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>
      <c r="A31" s="11" t="s">
        <v>46</v>
      </c>
      <c r="B31" s="136" t="s">
        <v>47</v>
      </c>
      <c r="C31" s="137"/>
      <c r="D31" s="137"/>
      <c r="E31" s="137"/>
      <c r="F31" s="137"/>
      <c r="G31" s="138"/>
      <c r="H31" s="139" t="s">
        <v>48</v>
      </c>
      <c r="I31" s="138"/>
      <c r="J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3"/>
      <c r="B32" s="13"/>
      <c r="C32" s="13"/>
      <c r="D32" s="13"/>
      <c r="E32" s="13"/>
      <c r="F32" s="13"/>
      <c r="G32" s="13"/>
      <c r="H32" s="3"/>
      <c r="I32" s="1"/>
      <c r="J32" s="12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20"/>
      <c r="B33" s="3"/>
      <c r="C33" s="3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40" t="s">
        <v>49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40" t="s">
        <v>50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40" t="s">
        <v>51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21"/>
      <c r="C37" s="126"/>
      <c r="D37" s="121"/>
      <c r="E37" s="121"/>
      <c r="F37" s="121"/>
      <c r="G37" s="121"/>
      <c r="H37" s="121"/>
      <c r="I37" s="121"/>
      <c r="J37" s="12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customHeight="1">
      <c r="A38" s="144" t="s">
        <v>52</v>
      </c>
      <c r="B38" s="142" t="s">
        <v>53</v>
      </c>
      <c r="C38" s="142" t="s">
        <v>54</v>
      </c>
      <c r="D38" s="142" t="s">
        <v>55</v>
      </c>
      <c r="E38" s="145" t="s">
        <v>56</v>
      </c>
      <c r="F38" s="142" t="s">
        <v>57</v>
      </c>
      <c r="G38" s="136" t="s">
        <v>58</v>
      </c>
      <c r="H38" s="137"/>
      <c r="I38" s="137"/>
      <c r="J38" s="1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54.75" customHeight="1">
      <c r="A39" s="143"/>
      <c r="B39" s="143"/>
      <c r="C39" s="143"/>
      <c r="D39" s="143"/>
      <c r="E39" s="143"/>
      <c r="F39" s="143"/>
      <c r="G39" s="14" t="s">
        <v>59</v>
      </c>
      <c r="H39" s="14" t="s">
        <v>60</v>
      </c>
      <c r="I39" s="14" t="s">
        <v>61</v>
      </c>
      <c r="J39" s="14" t="s">
        <v>62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5">
        <v>1</v>
      </c>
      <c r="B40" s="14">
        <v>2</v>
      </c>
      <c r="C40" s="14">
        <v>3</v>
      </c>
      <c r="D40" s="14">
        <v>4</v>
      </c>
      <c r="E40" s="14">
        <v>5</v>
      </c>
      <c r="F40" s="14">
        <v>6</v>
      </c>
      <c r="G40" s="14">
        <v>7</v>
      </c>
      <c r="H40" s="14">
        <v>8</v>
      </c>
      <c r="I40" s="14">
        <v>9</v>
      </c>
      <c r="J40" s="14">
        <v>10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149" t="s">
        <v>63</v>
      </c>
      <c r="B41" s="137"/>
      <c r="C41" s="137"/>
      <c r="D41" s="137"/>
      <c r="E41" s="137"/>
      <c r="F41" s="137"/>
      <c r="G41" s="137"/>
      <c r="H41" s="137"/>
      <c r="I41" s="137"/>
      <c r="J41" s="138"/>
      <c r="K41" s="1"/>
      <c r="L41" s="1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1" t="s">
        <v>64</v>
      </c>
      <c r="B42" s="14">
        <v>1000</v>
      </c>
      <c r="C42" s="17">
        <v>180</v>
      </c>
      <c r="D42" s="17"/>
      <c r="E42" s="17"/>
      <c r="F42" s="17">
        <v>151</v>
      </c>
      <c r="G42" s="18"/>
      <c r="H42" s="18"/>
      <c r="I42" s="18"/>
      <c r="J42" s="18"/>
      <c r="K42" s="1"/>
      <c r="L42" s="1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1" t="s">
        <v>65</v>
      </c>
      <c r="B43" s="15">
        <v>1010</v>
      </c>
      <c r="C43" s="17">
        <f>'I. Інф. до фін.плану'!C24</f>
        <v>191.5</v>
      </c>
      <c r="D43" s="17">
        <f>'I. Інф. до фін.плану'!D24</f>
        <v>0</v>
      </c>
      <c r="E43" s="17">
        <f>'I. Інф. до фін.плану'!E24</f>
        <v>0</v>
      </c>
      <c r="F43" s="17">
        <f>'I. Інф. до фін.плану'!F24</f>
        <v>191.6</v>
      </c>
      <c r="G43" s="82"/>
      <c r="H43" s="82"/>
      <c r="I43" s="82"/>
      <c r="J43" s="82"/>
      <c r="K43" s="1"/>
      <c r="L43" s="1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20" t="s">
        <v>66</v>
      </c>
      <c r="B44" s="21">
        <v>1020</v>
      </c>
      <c r="C44" s="17">
        <f t="shared" ref="C44:J44" si="0">SUM(C42,C43)</f>
        <v>371.5</v>
      </c>
      <c r="D44" s="17">
        <f t="shared" si="0"/>
        <v>0</v>
      </c>
      <c r="E44" s="17">
        <f t="shared" si="0"/>
        <v>0</v>
      </c>
      <c r="F44" s="17">
        <f t="shared" si="0"/>
        <v>342.6</v>
      </c>
      <c r="G44" s="17">
        <f t="shared" si="0"/>
        <v>0</v>
      </c>
      <c r="H44" s="17">
        <f t="shared" si="0"/>
        <v>0</v>
      </c>
      <c r="I44" s="17">
        <f t="shared" si="0"/>
        <v>0</v>
      </c>
      <c r="J44" s="17">
        <f t="shared" si="0"/>
        <v>0</v>
      </c>
      <c r="K44" s="1"/>
      <c r="L44" s="1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20" t="s">
        <v>67</v>
      </c>
      <c r="B45" s="21">
        <v>1310</v>
      </c>
      <c r="C45" s="17">
        <f>'I. Інф. до фін.плану'!C106</f>
        <v>410.79999999999995</v>
      </c>
      <c r="D45" s="17">
        <f>'I. Інф. до фін.плану'!D106</f>
        <v>191.46299999999999</v>
      </c>
      <c r="E45" s="17">
        <f>'I. Інф. до фін.плану'!E106</f>
        <v>191.46299999999999</v>
      </c>
      <c r="F45" s="17">
        <f>'I. Інф. до фін.плану'!F106</f>
        <v>380.00000000000017</v>
      </c>
      <c r="G45" s="22" t="s">
        <v>68</v>
      </c>
      <c r="H45" s="22" t="s">
        <v>68</v>
      </c>
      <c r="I45" s="22" t="s">
        <v>68</v>
      </c>
      <c r="J45" s="22" t="s">
        <v>68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20" t="s">
        <v>69</v>
      </c>
      <c r="B46" s="23">
        <v>1200</v>
      </c>
      <c r="C46" s="17">
        <f>'I. Інф. до фін.плану'!C93</f>
        <v>179.89999999999995</v>
      </c>
      <c r="D46" s="17">
        <f>'I. Інф. до фін.плану'!D93</f>
        <v>0</v>
      </c>
      <c r="E46" s="17">
        <f>'I. Інф. до фін.плану'!E93</f>
        <v>0</v>
      </c>
      <c r="F46" s="17">
        <f>'I. Інф. до фін.плану'!F93</f>
        <v>151.00000000000017</v>
      </c>
      <c r="G46" s="24"/>
      <c r="H46" s="24"/>
      <c r="I46" s="24"/>
      <c r="J46" s="2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49" t="s">
        <v>70</v>
      </c>
      <c r="B47" s="137"/>
      <c r="C47" s="137"/>
      <c r="D47" s="137"/>
      <c r="E47" s="137"/>
      <c r="F47" s="137"/>
      <c r="G47" s="137"/>
      <c r="H47" s="137"/>
      <c r="I47" s="137"/>
      <c r="J47" s="13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25" t="s">
        <v>71</v>
      </c>
      <c r="B48" s="15">
        <v>2111</v>
      </c>
      <c r="C48" s="17">
        <v>39.4</v>
      </c>
      <c r="D48" s="17">
        <f>'ІІ. Розп. ч.п. та розр. з бюд.'!G25</f>
        <v>0</v>
      </c>
      <c r="E48" s="17">
        <f>'ІІ. Розп. ч.п. та розр. з бюд.'!H25</f>
        <v>0</v>
      </c>
      <c r="F48" s="17">
        <f>'ІІ. Розп. ч.п. та розр. з бюд.'!I25</f>
        <v>37.799999999999997</v>
      </c>
      <c r="G48" s="82" t="s">
        <v>68</v>
      </c>
      <c r="H48" s="82" t="s">
        <v>68</v>
      </c>
      <c r="I48" s="82" t="s">
        <v>68</v>
      </c>
      <c r="J48" s="82" t="s">
        <v>68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7.5" customHeight="1">
      <c r="A49" s="25" t="s">
        <v>72</v>
      </c>
      <c r="B49" s="15">
        <v>2112</v>
      </c>
      <c r="C49" s="17">
        <f>'ІІ. Розп. ч.п. та розр. з бюд.'!F26</f>
        <v>0</v>
      </c>
      <c r="D49" s="17">
        <f>'ІІ. Розп. ч.п. та розр. з бюд.'!G26</f>
        <v>0</v>
      </c>
      <c r="E49" s="17">
        <f>'ІІ. Розп. ч.п. та розр. з бюд.'!H26</f>
        <v>0</v>
      </c>
      <c r="F49" s="17">
        <f>'ІІ. Розп. ч.п. та розр. з бюд.'!I26</f>
        <v>0</v>
      </c>
      <c r="G49" s="82" t="s">
        <v>68</v>
      </c>
      <c r="H49" s="82" t="s">
        <v>68</v>
      </c>
      <c r="I49" s="82" t="s">
        <v>68</v>
      </c>
      <c r="J49" s="82" t="s">
        <v>68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7.5" customHeight="1">
      <c r="A50" s="25" t="s">
        <v>73</v>
      </c>
      <c r="B50" s="15">
        <v>2113</v>
      </c>
      <c r="C50" s="17" t="str">
        <f>'ІІ. Розп. ч.п. та розр. з бюд.'!F27</f>
        <v>(    )</v>
      </c>
      <c r="D50" s="17" t="str">
        <f>'ІІ. Розп. ч.п. та розр. з бюд.'!G27</f>
        <v>(    )</v>
      </c>
      <c r="E50" s="17" t="str">
        <f>'ІІ. Розп. ч.п. та розр. з бюд.'!H27</f>
        <v>(    )</v>
      </c>
      <c r="F50" s="17">
        <f>'ІІ. Розп. ч.п. та розр. з бюд.'!I27</f>
        <v>0</v>
      </c>
      <c r="G50" s="82" t="s">
        <v>68</v>
      </c>
      <c r="H50" s="82" t="s">
        <v>68</v>
      </c>
      <c r="I50" s="82" t="s">
        <v>68</v>
      </c>
      <c r="J50" s="82" t="s">
        <v>68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7.5" customHeight="1">
      <c r="A51" s="25" t="s">
        <v>74</v>
      </c>
      <c r="B51" s="15">
        <v>2115</v>
      </c>
      <c r="C51" s="17">
        <f>'ІІ. Розп. ч.п. та розр. з бюд.'!F29</f>
        <v>0</v>
      </c>
      <c r="D51" s="17">
        <f>'ІІ. Розп. ч.п. та розр. з бюд.'!G29</f>
        <v>0</v>
      </c>
      <c r="E51" s="17">
        <f>'ІІ. Розп. ч.п. та розр. з бюд.'!H29</f>
        <v>0</v>
      </c>
      <c r="F51" s="17">
        <f>'ІІ. Розп. ч.п. та розр. з бюд.'!I29</f>
        <v>0</v>
      </c>
      <c r="G51" s="82" t="s">
        <v>68</v>
      </c>
      <c r="H51" s="82" t="s">
        <v>68</v>
      </c>
      <c r="I51" s="82" t="s">
        <v>68</v>
      </c>
      <c r="J51" s="82" t="s">
        <v>68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80.25" customHeight="1">
      <c r="A52" s="25" t="s">
        <v>75</v>
      </c>
      <c r="B52" s="15">
        <v>2131</v>
      </c>
      <c r="C52" s="17">
        <f>'ІІ. Розп. ч.п. та розр. з бюд.'!F40</f>
        <v>0</v>
      </c>
      <c r="D52" s="17">
        <f>'ІІ. Розп. ч.п. та розр. з бюд.'!G40</f>
        <v>0</v>
      </c>
      <c r="E52" s="17">
        <f>'ІІ. Розп. ч.п. та розр. з бюд.'!H40</f>
        <v>0</v>
      </c>
      <c r="F52" s="17">
        <f>'ІІ. Розп. ч.п. та розр. з бюд.'!I40</f>
        <v>0</v>
      </c>
      <c r="G52" s="82" t="s">
        <v>68</v>
      </c>
      <c r="H52" s="82" t="s">
        <v>68</v>
      </c>
      <c r="I52" s="82" t="s">
        <v>68</v>
      </c>
      <c r="J52" s="82" t="s">
        <v>68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26" t="s">
        <v>76</v>
      </c>
      <c r="B53" s="21">
        <v>2200</v>
      </c>
      <c r="C53" s="17">
        <f>'ІІ. Розп. ч.п. та розр. з бюд.'!F47</f>
        <v>342.9</v>
      </c>
      <c r="D53" s="17">
        <f>'ІІ. Розп. ч.п. та розр. з бюд.'!G47</f>
        <v>152.4</v>
      </c>
      <c r="E53" s="17">
        <f>'ІІ. Розп. ч.п. та розр. з бюд.'!H47</f>
        <v>152.4</v>
      </c>
      <c r="F53" s="17">
        <f>'ІІ. Розп. ч.п. та розр. з бюд.'!I47</f>
        <v>649.4</v>
      </c>
      <c r="G53" s="18"/>
      <c r="H53" s="18"/>
      <c r="I53" s="18"/>
      <c r="J53" s="18"/>
      <c r="K53" s="2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150" t="s">
        <v>77</v>
      </c>
      <c r="B54" s="137"/>
      <c r="C54" s="137"/>
      <c r="D54" s="137"/>
      <c r="E54" s="137"/>
      <c r="F54" s="137"/>
      <c r="G54" s="137"/>
      <c r="H54" s="137"/>
      <c r="I54" s="137"/>
      <c r="J54" s="1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28" t="s">
        <v>78</v>
      </c>
      <c r="B55" s="21">
        <v>4000</v>
      </c>
      <c r="C55" s="17">
        <f>'ІV кап. інвеат. V кред. '!F7</f>
        <v>0</v>
      </c>
      <c r="D55" s="17">
        <f>'ІV кап. інвеат. V кред. '!G7</f>
        <v>0</v>
      </c>
      <c r="E55" s="17">
        <f>'ІV кап. інвеат. V кред. '!H7</f>
        <v>0</v>
      </c>
      <c r="F55" s="17">
        <f>'ІV кап. інвеат. V кред. '!I7</f>
        <v>0</v>
      </c>
      <c r="G55" s="29"/>
      <c r="H55" s="29"/>
      <c r="I55" s="29"/>
      <c r="J55" s="29"/>
      <c r="K55" s="30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24.75" customHeight="1">
      <c r="A56" s="149" t="s">
        <v>79</v>
      </c>
      <c r="B56" s="137"/>
      <c r="C56" s="137"/>
      <c r="D56" s="137"/>
      <c r="E56" s="137"/>
      <c r="F56" s="137"/>
      <c r="G56" s="137"/>
      <c r="H56" s="137"/>
      <c r="I56" s="137"/>
      <c r="J56" s="13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78.75" customHeight="1">
      <c r="A57" s="32" t="s">
        <v>80</v>
      </c>
      <c r="B57" s="33">
        <v>5010</v>
      </c>
      <c r="C57" s="34">
        <f>(C46/C42)*100</f>
        <v>99.944444444444414</v>
      </c>
      <c r="D57" s="34"/>
      <c r="E57" s="34"/>
      <c r="F57" s="34"/>
      <c r="G57" s="34"/>
      <c r="H57" s="34"/>
      <c r="I57" s="34"/>
      <c r="J57" s="3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59.25" customHeight="1">
      <c r="A58" s="32" t="s">
        <v>81</v>
      </c>
      <c r="B58" s="33">
        <v>5020</v>
      </c>
      <c r="C58" s="34"/>
      <c r="D58" s="34"/>
      <c r="E58" s="34"/>
      <c r="F58" s="34"/>
      <c r="G58" s="35" t="s">
        <v>68</v>
      </c>
      <c r="H58" s="35" t="s">
        <v>68</v>
      </c>
      <c r="I58" s="35" t="s">
        <v>68</v>
      </c>
      <c r="J58" s="35" t="s">
        <v>68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.75" customHeight="1">
      <c r="A59" s="36" t="s">
        <v>82</v>
      </c>
      <c r="B59" s="15">
        <v>5030</v>
      </c>
      <c r="C59" s="34"/>
      <c r="D59" s="34"/>
      <c r="E59" s="34"/>
      <c r="F59" s="34"/>
      <c r="G59" s="35" t="s">
        <v>68</v>
      </c>
      <c r="H59" s="35" t="s">
        <v>68</v>
      </c>
      <c r="I59" s="35" t="s">
        <v>68</v>
      </c>
      <c r="J59" s="35" t="s">
        <v>68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6" customHeight="1">
      <c r="A60" s="36" t="s">
        <v>83</v>
      </c>
      <c r="B60" s="15">
        <v>5040</v>
      </c>
      <c r="C60" s="34">
        <f>(C45/C42)*100</f>
        <v>228.2222222222222</v>
      </c>
      <c r="D60" s="34"/>
      <c r="E60" s="34"/>
      <c r="F60" s="34"/>
      <c r="G60" s="37" t="s">
        <v>68</v>
      </c>
      <c r="H60" s="37" t="s">
        <v>68</v>
      </c>
      <c r="I60" s="37" t="s">
        <v>68</v>
      </c>
      <c r="J60" s="37" t="s">
        <v>68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6.75" customHeight="1">
      <c r="A61" s="131" t="s">
        <v>84</v>
      </c>
      <c r="B61" s="132">
        <v>5050</v>
      </c>
      <c r="C61" s="38"/>
      <c r="D61" s="38"/>
      <c r="E61" s="38"/>
      <c r="F61" s="38"/>
      <c r="G61" s="39" t="s">
        <v>68</v>
      </c>
      <c r="H61" s="39" t="s">
        <v>68</v>
      </c>
      <c r="I61" s="39" t="s">
        <v>68</v>
      </c>
      <c r="J61" s="39" t="s">
        <v>68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5.25" customHeight="1">
      <c r="A62" s="131" t="s">
        <v>85</v>
      </c>
      <c r="B62" s="132">
        <v>5060</v>
      </c>
      <c r="C62" s="34">
        <f t="shared" ref="C62:F62" si="1">C67/C66</f>
        <v>0.17225869993434012</v>
      </c>
      <c r="D62" s="34">
        <f t="shared" si="1"/>
        <v>6.2857189757058438E-2</v>
      </c>
      <c r="E62" s="34">
        <f t="shared" si="1"/>
        <v>6.2857189757058438E-2</v>
      </c>
      <c r="F62" s="34">
        <f t="shared" si="1"/>
        <v>6.2857189757058438E-2</v>
      </c>
      <c r="G62" s="39" t="s">
        <v>68</v>
      </c>
      <c r="H62" s="39" t="s">
        <v>68</v>
      </c>
      <c r="I62" s="39" t="s">
        <v>68</v>
      </c>
      <c r="J62" s="39" t="s">
        <v>68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150" t="s">
        <v>86</v>
      </c>
      <c r="B63" s="137"/>
      <c r="C63" s="137"/>
      <c r="D63" s="137"/>
      <c r="E63" s="137"/>
      <c r="F63" s="137"/>
      <c r="G63" s="137"/>
      <c r="H63" s="137"/>
      <c r="I63" s="137"/>
      <c r="J63" s="1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32" t="s">
        <v>87</v>
      </c>
      <c r="B64" s="33">
        <v>6000</v>
      </c>
      <c r="C64" s="82"/>
      <c r="D64" s="82"/>
      <c r="E64" s="82"/>
      <c r="F64" s="82"/>
      <c r="G64" s="39" t="s">
        <v>68</v>
      </c>
      <c r="H64" s="39" t="s">
        <v>68</v>
      </c>
      <c r="I64" s="39" t="s">
        <v>68</v>
      </c>
      <c r="J64" s="39" t="s">
        <v>68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32" t="s">
        <v>88</v>
      </c>
      <c r="B65" s="33">
        <v>6001</v>
      </c>
      <c r="C65" s="17">
        <f t="shared" ref="C65:F65" si="2">C66-C67</f>
        <v>2521.3000000000002</v>
      </c>
      <c r="D65" s="17">
        <f t="shared" si="2"/>
        <v>2854.5369999999998</v>
      </c>
      <c r="E65" s="17">
        <f t="shared" si="2"/>
        <v>2854.5369999999998</v>
      </c>
      <c r="F65" s="17">
        <f t="shared" si="2"/>
        <v>2854.5369999999998</v>
      </c>
      <c r="G65" s="39" t="s">
        <v>68</v>
      </c>
      <c r="H65" s="39" t="s">
        <v>68</v>
      </c>
      <c r="I65" s="39" t="s">
        <v>68</v>
      </c>
      <c r="J65" s="39" t="s">
        <v>68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32" t="s">
        <v>89</v>
      </c>
      <c r="B66" s="33">
        <v>6002</v>
      </c>
      <c r="C66" s="82">
        <v>3046</v>
      </c>
      <c r="D66" s="82">
        <v>3046</v>
      </c>
      <c r="E66" s="82">
        <v>3046</v>
      </c>
      <c r="F66" s="82">
        <v>3046</v>
      </c>
      <c r="G66" s="39" t="s">
        <v>68</v>
      </c>
      <c r="H66" s="39" t="s">
        <v>68</v>
      </c>
      <c r="I66" s="39" t="s">
        <v>68</v>
      </c>
      <c r="J66" s="39" t="s">
        <v>68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32" t="s">
        <v>90</v>
      </c>
      <c r="B67" s="33">
        <v>6003</v>
      </c>
      <c r="C67" s="82">
        <v>524.70000000000005</v>
      </c>
      <c r="D67" s="82">
        <v>191.46299999999999</v>
      </c>
      <c r="E67" s="82">
        <v>191.46299999999999</v>
      </c>
      <c r="F67" s="82">
        <v>191.46299999999999</v>
      </c>
      <c r="G67" s="39" t="s">
        <v>68</v>
      </c>
      <c r="H67" s="39" t="s">
        <v>68</v>
      </c>
      <c r="I67" s="39" t="s">
        <v>68</v>
      </c>
      <c r="J67" s="39" t="s">
        <v>68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36" t="s">
        <v>91</v>
      </c>
      <c r="B68" s="15">
        <v>6010</v>
      </c>
      <c r="C68" s="82"/>
      <c r="D68" s="82"/>
      <c r="E68" s="82"/>
      <c r="F68" s="82"/>
      <c r="G68" s="39" t="s">
        <v>68</v>
      </c>
      <c r="H68" s="39" t="s">
        <v>68</v>
      </c>
      <c r="I68" s="39" t="s">
        <v>68</v>
      </c>
      <c r="J68" s="39" t="s">
        <v>68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.75" customHeight="1">
      <c r="A69" s="36" t="s">
        <v>92</v>
      </c>
      <c r="B69" s="15">
        <v>6011</v>
      </c>
      <c r="C69" s="82"/>
      <c r="D69" s="82"/>
      <c r="E69" s="82"/>
      <c r="F69" s="82"/>
      <c r="G69" s="39" t="s">
        <v>68</v>
      </c>
      <c r="H69" s="39" t="s">
        <v>68</v>
      </c>
      <c r="I69" s="39" t="s">
        <v>68</v>
      </c>
      <c r="J69" s="39" t="s">
        <v>68</v>
      </c>
      <c r="K69" s="4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36" t="s">
        <v>93</v>
      </c>
      <c r="B70" s="15">
        <v>6012</v>
      </c>
      <c r="C70" s="82"/>
      <c r="D70" s="82"/>
      <c r="E70" s="82"/>
      <c r="F70" s="82"/>
      <c r="G70" s="39" t="s">
        <v>68</v>
      </c>
      <c r="H70" s="39" t="s">
        <v>68</v>
      </c>
      <c r="I70" s="39" t="s">
        <v>68</v>
      </c>
      <c r="J70" s="39" t="s">
        <v>68</v>
      </c>
      <c r="K70" s="4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36" t="s">
        <v>94</v>
      </c>
      <c r="B71" s="41">
        <v>6013</v>
      </c>
      <c r="C71" s="82"/>
      <c r="D71" s="82"/>
      <c r="E71" s="82"/>
      <c r="F71" s="82"/>
      <c r="G71" s="39" t="s">
        <v>68</v>
      </c>
      <c r="H71" s="39" t="s">
        <v>68</v>
      </c>
      <c r="I71" s="39" t="s">
        <v>68</v>
      </c>
      <c r="J71" s="39" t="s">
        <v>68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28" t="s">
        <v>95</v>
      </c>
      <c r="B72" s="21">
        <v>6020</v>
      </c>
      <c r="C72" s="82"/>
      <c r="D72" s="82"/>
      <c r="E72" s="82"/>
      <c r="F72" s="82"/>
      <c r="G72" s="39" t="s">
        <v>68</v>
      </c>
      <c r="H72" s="39" t="s">
        <v>68</v>
      </c>
      <c r="I72" s="39" t="s">
        <v>68</v>
      </c>
      <c r="J72" s="39" t="s">
        <v>68</v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8" customHeight="1">
      <c r="A73" s="36" t="s">
        <v>96</v>
      </c>
      <c r="B73" s="15">
        <v>6030</v>
      </c>
      <c r="C73" s="82"/>
      <c r="D73" s="82"/>
      <c r="E73" s="82"/>
      <c r="F73" s="82"/>
      <c r="G73" s="39" t="s">
        <v>68</v>
      </c>
      <c r="H73" s="39" t="s">
        <v>68</v>
      </c>
      <c r="I73" s="39" t="s">
        <v>68</v>
      </c>
      <c r="J73" s="39" t="s">
        <v>68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36" t="s">
        <v>97</v>
      </c>
      <c r="B74" s="15">
        <v>6040</v>
      </c>
      <c r="C74" s="82"/>
      <c r="D74" s="82"/>
      <c r="E74" s="82"/>
      <c r="F74" s="82"/>
      <c r="G74" s="39" t="s">
        <v>68</v>
      </c>
      <c r="H74" s="39" t="s">
        <v>68</v>
      </c>
      <c r="I74" s="39" t="s">
        <v>68</v>
      </c>
      <c r="J74" s="39" t="s">
        <v>68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36" t="s">
        <v>98</v>
      </c>
      <c r="B75" s="15">
        <v>6041</v>
      </c>
      <c r="C75" s="82"/>
      <c r="D75" s="82"/>
      <c r="E75" s="82"/>
      <c r="F75" s="82"/>
      <c r="G75" s="39" t="s">
        <v>68</v>
      </c>
      <c r="H75" s="39" t="s">
        <v>68</v>
      </c>
      <c r="I75" s="39" t="s">
        <v>68</v>
      </c>
      <c r="J75" s="39" t="s">
        <v>68</v>
      </c>
      <c r="K75" s="4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36" t="s">
        <v>99</v>
      </c>
      <c r="B76" s="15">
        <v>6042</v>
      </c>
      <c r="C76" s="82"/>
      <c r="D76" s="82"/>
      <c r="E76" s="82"/>
      <c r="F76" s="82"/>
      <c r="G76" s="39" t="s">
        <v>68</v>
      </c>
      <c r="H76" s="39" t="s">
        <v>68</v>
      </c>
      <c r="I76" s="39" t="s">
        <v>68</v>
      </c>
      <c r="J76" s="39" t="s">
        <v>68</v>
      </c>
      <c r="K76" s="4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28" t="s">
        <v>100</v>
      </c>
      <c r="B77" s="21">
        <v>6050</v>
      </c>
      <c r="C77" s="18"/>
      <c r="D77" s="18"/>
      <c r="E77" s="18"/>
      <c r="F77" s="18"/>
      <c r="G77" s="39" t="s">
        <v>68</v>
      </c>
      <c r="H77" s="39" t="s">
        <v>68</v>
      </c>
      <c r="I77" s="39" t="s">
        <v>68</v>
      </c>
      <c r="J77" s="39" t="s">
        <v>68</v>
      </c>
      <c r="K77" s="31"/>
      <c r="L77" s="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8.75" customHeight="1">
      <c r="A78" s="36" t="s">
        <v>101</v>
      </c>
      <c r="B78" s="15">
        <v>6060</v>
      </c>
      <c r="C78" s="82"/>
      <c r="D78" s="82"/>
      <c r="E78" s="82"/>
      <c r="F78" s="82"/>
      <c r="G78" s="39" t="s">
        <v>68</v>
      </c>
      <c r="H78" s="39" t="s">
        <v>68</v>
      </c>
      <c r="I78" s="39" t="s">
        <v>68</v>
      </c>
      <c r="J78" s="39" t="s">
        <v>68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36" t="s">
        <v>102</v>
      </c>
      <c r="B79" s="15">
        <v>6070</v>
      </c>
      <c r="C79" s="82"/>
      <c r="D79" s="82"/>
      <c r="E79" s="82"/>
      <c r="F79" s="82"/>
      <c r="G79" s="39" t="s">
        <v>68</v>
      </c>
      <c r="H79" s="39" t="s">
        <v>68</v>
      </c>
      <c r="I79" s="39" t="s">
        <v>68</v>
      </c>
      <c r="J79" s="39" t="s">
        <v>68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28" t="s">
        <v>103</v>
      </c>
      <c r="B80" s="21">
        <v>6080</v>
      </c>
      <c r="C80" s="82"/>
      <c r="D80" s="82"/>
      <c r="E80" s="82"/>
      <c r="F80" s="82"/>
      <c r="G80" s="39" t="s">
        <v>68</v>
      </c>
      <c r="H80" s="39" t="s">
        <v>68</v>
      </c>
      <c r="I80" s="39" t="s">
        <v>68</v>
      </c>
      <c r="J80" s="39" t="s">
        <v>68</v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27" customHeight="1">
      <c r="A81" s="150" t="s">
        <v>104</v>
      </c>
      <c r="B81" s="137"/>
      <c r="C81" s="137"/>
      <c r="D81" s="137"/>
      <c r="E81" s="137"/>
      <c r="F81" s="137"/>
      <c r="G81" s="137"/>
      <c r="H81" s="137"/>
      <c r="I81" s="137"/>
      <c r="J81" s="138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8.75" customHeight="1">
      <c r="A82" s="42" t="s">
        <v>105</v>
      </c>
      <c r="B82" s="43">
        <v>7000</v>
      </c>
      <c r="C82" s="21"/>
      <c r="D82" s="21"/>
      <c r="E82" s="21"/>
      <c r="F82" s="17">
        <f>'ІV кап. інвеат. V кред. '!C37</f>
        <v>0</v>
      </c>
      <c r="G82" s="21"/>
      <c r="H82" s="21"/>
      <c r="I82" s="21"/>
      <c r="J82" s="2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8.75" customHeight="1">
      <c r="A83" s="44" t="s">
        <v>106</v>
      </c>
      <c r="B83" s="45" t="s">
        <v>107</v>
      </c>
      <c r="C83" s="17">
        <f t="shared" ref="C83:F83" si="3">SUM(C84:C86)</f>
        <v>0</v>
      </c>
      <c r="D83" s="17">
        <f t="shared" si="3"/>
        <v>0</v>
      </c>
      <c r="E83" s="17">
        <f t="shared" si="3"/>
        <v>0</v>
      </c>
      <c r="F83" s="17">
        <f t="shared" si="3"/>
        <v>0</v>
      </c>
      <c r="G83" s="29"/>
      <c r="H83" s="29"/>
      <c r="I83" s="29"/>
      <c r="J83" s="29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8.75" customHeight="1">
      <c r="A84" s="36" t="s">
        <v>108</v>
      </c>
      <c r="B84" s="46" t="s">
        <v>109</v>
      </c>
      <c r="C84" s="37"/>
      <c r="D84" s="37"/>
      <c r="E84" s="37"/>
      <c r="F84" s="29">
        <f>'ІV кап. інвеат. V кред. '!E28</f>
        <v>0</v>
      </c>
      <c r="G84" s="82" t="s">
        <v>68</v>
      </c>
      <c r="H84" s="82" t="s">
        <v>68</v>
      </c>
      <c r="I84" s="82" t="s">
        <v>68</v>
      </c>
      <c r="J84" s="82" t="s">
        <v>68</v>
      </c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8.75" customHeight="1">
      <c r="A85" s="36" t="s">
        <v>110</v>
      </c>
      <c r="B85" s="46" t="s">
        <v>111</v>
      </c>
      <c r="C85" s="82"/>
      <c r="D85" s="82"/>
      <c r="E85" s="82"/>
      <c r="F85" s="29">
        <f>'ІV кап. інвеат. V кред. '!E31</f>
        <v>0</v>
      </c>
      <c r="G85" s="82" t="s">
        <v>68</v>
      </c>
      <c r="H85" s="82" t="s">
        <v>68</v>
      </c>
      <c r="I85" s="82" t="s">
        <v>68</v>
      </c>
      <c r="J85" s="82" t="s">
        <v>68</v>
      </c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8.75" customHeight="1">
      <c r="A86" s="36" t="s">
        <v>112</v>
      </c>
      <c r="B86" s="46" t="s">
        <v>113</v>
      </c>
      <c r="C86" s="82"/>
      <c r="D86" s="82"/>
      <c r="E86" s="82"/>
      <c r="F86" s="29">
        <f>'ІV кап. інвеат. V кред. '!E34</f>
        <v>0</v>
      </c>
      <c r="G86" s="82" t="s">
        <v>68</v>
      </c>
      <c r="H86" s="82" t="s">
        <v>68</v>
      </c>
      <c r="I86" s="82" t="s">
        <v>68</v>
      </c>
      <c r="J86" s="82" t="s">
        <v>68</v>
      </c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8.75" customHeight="1">
      <c r="A87" s="28" t="s">
        <v>114</v>
      </c>
      <c r="B87" s="47" t="s">
        <v>115</v>
      </c>
      <c r="C87" s="17">
        <f t="shared" ref="C87:F87" si="4">SUM(C88:C90)</f>
        <v>0</v>
      </c>
      <c r="D87" s="17">
        <f t="shared" si="4"/>
        <v>0</v>
      </c>
      <c r="E87" s="17">
        <f t="shared" si="4"/>
        <v>0</v>
      </c>
      <c r="F87" s="17">
        <f t="shared" si="4"/>
        <v>0</v>
      </c>
      <c r="G87" s="29"/>
      <c r="H87" s="29"/>
      <c r="I87" s="29"/>
      <c r="J87" s="29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8.75" customHeight="1">
      <c r="A88" s="36" t="s">
        <v>108</v>
      </c>
      <c r="B88" s="46" t="s">
        <v>116</v>
      </c>
      <c r="C88" s="82"/>
      <c r="D88" s="82"/>
      <c r="E88" s="82"/>
      <c r="F88" s="29" t="str">
        <f>'ІV кап. інвеат. V кред. '!F28</f>
        <v>(    )</v>
      </c>
      <c r="G88" s="82" t="s">
        <v>68</v>
      </c>
      <c r="H88" s="82" t="s">
        <v>68</v>
      </c>
      <c r="I88" s="82" t="s">
        <v>68</v>
      </c>
      <c r="J88" s="82" t="s">
        <v>68</v>
      </c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8.75" customHeight="1">
      <c r="A89" s="36" t="s">
        <v>110</v>
      </c>
      <c r="B89" s="46" t="s">
        <v>117</v>
      </c>
      <c r="C89" s="82"/>
      <c r="D89" s="82"/>
      <c r="E89" s="82"/>
      <c r="F89" s="29" t="str">
        <f>'ІV кап. інвеат. V кред. '!F31</f>
        <v>(    )</v>
      </c>
      <c r="G89" s="82" t="s">
        <v>68</v>
      </c>
      <c r="H89" s="82" t="s">
        <v>68</v>
      </c>
      <c r="I89" s="82" t="s">
        <v>68</v>
      </c>
      <c r="J89" s="82" t="s">
        <v>68</v>
      </c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8.75" customHeight="1">
      <c r="A90" s="36" t="s">
        <v>112</v>
      </c>
      <c r="B90" s="46" t="s">
        <v>118</v>
      </c>
      <c r="C90" s="82"/>
      <c r="D90" s="82"/>
      <c r="E90" s="82"/>
      <c r="F90" s="29" t="str">
        <f>'ІV кап. інвеат. V кред. '!F34</f>
        <v>(    )</v>
      </c>
      <c r="G90" s="82" t="s">
        <v>68</v>
      </c>
      <c r="H90" s="82" t="s">
        <v>68</v>
      </c>
      <c r="I90" s="82" t="s">
        <v>68</v>
      </c>
      <c r="J90" s="82" t="s">
        <v>68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48" t="s">
        <v>119</v>
      </c>
      <c r="B91" s="43">
        <v>7050</v>
      </c>
      <c r="C91" s="82"/>
      <c r="D91" s="82"/>
      <c r="E91" s="82"/>
      <c r="F91" s="17">
        <f>'ІV кап. інвеат. V кред. '!L37</f>
        <v>0</v>
      </c>
      <c r="G91" s="82"/>
      <c r="H91" s="82"/>
      <c r="I91" s="82"/>
      <c r="J91" s="8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50" t="s">
        <v>120</v>
      </c>
      <c r="B92" s="137"/>
      <c r="C92" s="137"/>
      <c r="D92" s="137"/>
      <c r="E92" s="137"/>
      <c r="F92" s="137"/>
      <c r="G92" s="137"/>
      <c r="H92" s="137"/>
      <c r="I92" s="137"/>
      <c r="J92" s="13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60.75" customHeight="1">
      <c r="A93" s="26" t="s">
        <v>121</v>
      </c>
      <c r="B93" s="49" t="s">
        <v>122</v>
      </c>
      <c r="C93" s="34">
        <v>4</v>
      </c>
      <c r="D93" s="34">
        <v>2</v>
      </c>
      <c r="E93" s="34">
        <v>2</v>
      </c>
      <c r="F93" s="34">
        <f>SUM(F94:F98)</f>
        <v>5</v>
      </c>
      <c r="G93" s="39">
        <v>5</v>
      </c>
      <c r="H93" s="39">
        <v>5</v>
      </c>
      <c r="I93" s="39">
        <v>5</v>
      </c>
      <c r="J93" s="39">
        <v>5</v>
      </c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</row>
    <row r="94" spans="1:26" ht="18.75" customHeight="1">
      <c r="A94" s="25" t="s">
        <v>123</v>
      </c>
      <c r="B94" s="50" t="s">
        <v>124</v>
      </c>
      <c r="C94" s="82"/>
      <c r="D94" s="82"/>
      <c r="E94" s="82"/>
      <c r="F94" s="82"/>
      <c r="G94" s="39" t="s">
        <v>68</v>
      </c>
      <c r="H94" s="39" t="s">
        <v>68</v>
      </c>
      <c r="I94" s="39" t="s">
        <v>68</v>
      </c>
      <c r="J94" s="39" t="s">
        <v>68</v>
      </c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</row>
    <row r="95" spans="1:26" ht="18.75" customHeight="1">
      <c r="A95" s="25" t="s">
        <v>125</v>
      </c>
      <c r="B95" s="50" t="s">
        <v>126</v>
      </c>
      <c r="C95" s="82"/>
      <c r="D95" s="82"/>
      <c r="E95" s="82"/>
      <c r="F95" s="82"/>
      <c r="G95" s="39" t="s">
        <v>68</v>
      </c>
      <c r="H95" s="39" t="s">
        <v>68</v>
      </c>
      <c r="I95" s="39" t="s">
        <v>68</v>
      </c>
      <c r="J95" s="39" t="s">
        <v>68</v>
      </c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</row>
    <row r="96" spans="1:26" ht="18.75" customHeight="1">
      <c r="A96" s="25" t="s">
        <v>127</v>
      </c>
      <c r="B96" s="50" t="s">
        <v>128</v>
      </c>
      <c r="C96" s="82">
        <v>1</v>
      </c>
      <c r="D96" s="82">
        <v>1</v>
      </c>
      <c r="E96" s="82">
        <v>1</v>
      </c>
      <c r="F96" s="82">
        <v>1</v>
      </c>
      <c r="G96" s="39" t="s">
        <v>68</v>
      </c>
      <c r="H96" s="39" t="s">
        <v>68</v>
      </c>
      <c r="I96" s="39" t="s">
        <v>68</v>
      </c>
      <c r="J96" s="39" t="s">
        <v>68</v>
      </c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</row>
    <row r="97" spans="1:26" ht="18.75" customHeight="1">
      <c r="A97" s="25" t="s">
        <v>129</v>
      </c>
      <c r="B97" s="50" t="s">
        <v>130</v>
      </c>
      <c r="C97" s="82">
        <v>1</v>
      </c>
      <c r="D97" s="82">
        <v>1</v>
      </c>
      <c r="E97" s="82">
        <v>1</v>
      </c>
      <c r="F97" s="82">
        <v>1</v>
      </c>
      <c r="G97" s="39" t="s">
        <v>68</v>
      </c>
      <c r="H97" s="39" t="s">
        <v>68</v>
      </c>
      <c r="I97" s="39" t="s">
        <v>68</v>
      </c>
      <c r="J97" s="39" t="s">
        <v>68</v>
      </c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</row>
    <row r="98" spans="1:26" ht="18.75" customHeight="1">
      <c r="A98" s="25" t="s">
        <v>131</v>
      </c>
      <c r="B98" s="50" t="s">
        <v>132</v>
      </c>
      <c r="C98" s="82">
        <v>2</v>
      </c>
      <c r="D98" s="82"/>
      <c r="E98" s="82"/>
      <c r="F98" s="82">
        <v>3</v>
      </c>
      <c r="G98" s="39" t="s">
        <v>68</v>
      </c>
      <c r="H98" s="39" t="s">
        <v>68</v>
      </c>
      <c r="I98" s="39" t="s">
        <v>68</v>
      </c>
      <c r="J98" s="39" t="s">
        <v>68</v>
      </c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</row>
    <row r="99" spans="1:26" ht="18.75" customHeight="1">
      <c r="A99" s="26" t="s">
        <v>133</v>
      </c>
      <c r="B99" s="49" t="s">
        <v>134</v>
      </c>
      <c r="C99" s="34">
        <f>SUM(C100:C104)</f>
        <v>674.40000000000009</v>
      </c>
      <c r="D99" s="34">
        <f t="shared" ref="D99:F99" si="5">SUM(D100:D104)</f>
        <v>663</v>
      </c>
      <c r="E99" s="34">
        <f t="shared" si="5"/>
        <v>663</v>
      </c>
      <c r="F99" s="34">
        <f t="shared" si="5"/>
        <v>2251.3999999999996</v>
      </c>
      <c r="G99" s="24">
        <v>2251</v>
      </c>
      <c r="H99" s="24">
        <v>2251</v>
      </c>
      <c r="I99" s="24">
        <v>2251</v>
      </c>
      <c r="J99" s="24">
        <v>2251</v>
      </c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</row>
    <row r="100" spans="1:26" ht="18.75" customHeight="1">
      <c r="A100" s="36" t="s">
        <v>123</v>
      </c>
      <c r="B100" s="50" t="s">
        <v>135</v>
      </c>
      <c r="C100" s="82"/>
      <c r="D100" s="82"/>
      <c r="E100" s="82"/>
      <c r="F100" s="82"/>
      <c r="G100" s="39" t="s">
        <v>68</v>
      </c>
      <c r="H100" s="39" t="s">
        <v>68</v>
      </c>
      <c r="I100" s="39" t="s">
        <v>68</v>
      </c>
      <c r="J100" s="39" t="s">
        <v>68</v>
      </c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</row>
    <row r="101" spans="1:26" ht="18.75" customHeight="1">
      <c r="A101" s="36" t="s">
        <v>125</v>
      </c>
      <c r="B101" s="50" t="s">
        <v>136</v>
      </c>
      <c r="C101" s="82"/>
      <c r="D101" s="82"/>
      <c r="E101" s="82"/>
      <c r="F101" s="82"/>
      <c r="G101" s="39" t="s">
        <v>68</v>
      </c>
      <c r="H101" s="39" t="s">
        <v>68</v>
      </c>
      <c r="I101" s="39" t="s">
        <v>68</v>
      </c>
      <c r="J101" s="39" t="s">
        <v>68</v>
      </c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</row>
    <row r="102" spans="1:26" ht="18.75" customHeight="1">
      <c r="A102" s="36" t="s">
        <v>127</v>
      </c>
      <c r="B102" s="50" t="s">
        <v>137</v>
      </c>
      <c r="C102" s="82">
        <v>370.3</v>
      </c>
      <c r="D102" s="82">
        <v>343</v>
      </c>
      <c r="E102" s="82">
        <v>343</v>
      </c>
      <c r="F102" s="82">
        <v>776.9</v>
      </c>
      <c r="G102" s="39" t="s">
        <v>68</v>
      </c>
      <c r="H102" s="39" t="s">
        <v>68</v>
      </c>
      <c r="I102" s="39" t="s">
        <v>68</v>
      </c>
      <c r="J102" s="39" t="s">
        <v>68</v>
      </c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</row>
    <row r="103" spans="1:26" ht="18.75" customHeight="1">
      <c r="A103" s="36" t="s">
        <v>129</v>
      </c>
      <c r="B103" s="50" t="s">
        <v>138</v>
      </c>
      <c r="C103" s="82">
        <v>304.10000000000002</v>
      </c>
      <c r="D103" s="82">
        <v>320</v>
      </c>
      <c r="E103" s="82">
        <v>320</v>
      </c>
      <c r="F103" s="82">
        <v>582.70000000000005</v>
      </c>
      <c r="G103" s="39" t="s">
        <v>68</v>
      </c>
      <c r="H103" s="39" t="s">
        <v>68</v>
      </c>
      <c r="I103" s="39" t="s">
        <v>68</v>
      </c>
      <c r="J103" s="39" t="s">
        <v>68</v>
      </c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</row>
    <row r="104" spans="1:26" ht="18.75" customHeight="1">
      <c r="A104" s="36" t="s">
        <v>131</v>
      </c>
      <c r="B104" s="50" t="s">
        <v>139</v>
      </c>
      <c r="C104" s="82"/>
      <c r="D104" s="82"/>
      <c r="E104" s="82"/>
      <c r="F104" s="82">
        <v>891.8</v>
      </c>
      <c r="G104" s="39" t="s">
        <v>68</v>
      </c>
      <c r="H104" s="39" t="s">
        <v>68</v>
      </c>
      <c r="I104" s="39" t="s">
        <v>68</v>
      </c>
      <c r="J104" s="39" t="s">
        <v>68</v>
      </c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</row>
    <row r="105" spans="1:26" ht="18.75" customHeight="1">
      <c r="A105" s="28" t="s">
        <v>140</v>
      </c>
      <c r="B105" s="49" t="s">
        <v>141</v>
      </c>
      <c r="C105" s="51">
        <f t="shared" ref="C105:J105" si="6">(C99/C93)/12*1000</f>
        <v>14050.000000000002</v>
      </c>
      <c r="D105" s="17">
        <f t="shared" si="6"/>
        <v>27625</v>
      </c>
      <c r="E105" s="17">
        <f t="shared" si="6"/>
        <v>27625</v>
      </c>
      <c r="F105" s="17">
        <f>(F99/F93)/12*1000</f>
        <v>37523.333333333328</v>
      </c>
      <c r="G105" s="17">
        <f t="shared" si="6"/>
        <v>37516.666666666664</v>
      </c>
      <c r="H105" s="17">
        <f t="shared" si="6"/>
        <v>37516.666666666664</v>
      </c>
      <c r="I105" s="17">
        <f t="shared" si="6"/>
        <v>37516.666666666664</v>
      </c>
      <c r="J105" s="17">
        <f t="shared" si="6"/>
        <v>37516.666666666664</v>
      </c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</row>
    <row r="106" spans="1:26" ht="18.75" customHeight="1">
      <c r="A106" s="36" t="s">
        <v>142</v>
      </c>
      <c r="B106" s="50" t="s">
        <v>143</v>
      </c>
      <c r="C106" s="51"/>
      <c r="D106" s="51"/>
      <c r="E106" s="51"/>
      <c r="F106" s="51"/>
      <c r="G106" s="39" t="s">
        <v>68</v>
      </c>
      <c r="H106" s="39" t="s">
        <v>68</v>
      </c>
      <c r="I106" s="39" t="s">
        <v>68</v>
      </c>
      <c r="J106" s="39" t="s">
        <v>68</v>
      </c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</row>
    <row r="107" spans="1:26" ht="18.75" customHeight="1">
      <c r="A107" s="36" t="s">
        <v>144</v>
      </c>
      <c r="B107" s="50" t="s">
        <v>145</v>
      </c>
      <c r="C107" s="51"/>
      <c r="D107" s="51"/>
      <c r="E107" s="51"/>
      <c r="F107" s="51"/>
      <c r="G107" s="39" t="s">
        <v>68</v>
      </c>
      <c r="H107" s="39" t="s">
        <v>68</v>
      </c>
      <c r="I107" s="39" t="s">
        <v>68</v>
      </c>
      <c r="J107" s="39" t="s">
        <v>68</v>
      </c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</row>
    <row r="108" spans="1:26" ht="18.75" customHeight="1">
      <c r="A108" s="36" t="s">
        <v>146</v>
      </c>
      <c r="B108" s="50" t="s">
        <v>147</v>
      </c>
      <c r="C108" s="51">
        <f t="shared" ref="C108:F108" si="7">(C102/C96)/12*1000</f>
        <v>30858.333333333336</v>
      </c>
      <c r="D108" s="51">
        <f t="shared" si="7"/>
        <v>28583.333333333332</v>
      </c>
      <c r="E108" s="51">
        <f t="shared" si="7"/>
        <v>28583.333333333332</v>
      </c>
      <c r="F108" s="51">
        <f t="shared" si="7"/>
        <v>64741.666666666657</v>
      </c>
      <c r="G108" s="39" t="s">
        <v>68</v>
      </c>
      <c r="H108" s="39" t="s">
        <v>68</v>
      </c>
      <c r="I108" s="39" t="s">
        <v>68</v>
      </c>
      <c r="J108" s="39" t="s">
        <v>68</v>
      </c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</row>
    <row r="109" spans="1:26" ht="18.75" customHeight="1">
      <c r="A109" s="52" t="s">
        <v>148</v>
      </c>
      <c r="B109" s="53" t="s">
        <v>149</v>
      </c>
      <c r="C109" s="54">
        <v>46959</v>
      </c>
      <c r="D109" s="54"/>
      <c r="E109" s="54"/>
      <c r="F109" s="54">
        <v>59759</v>
      </c>
      <c r="G109" s="55" t="s">
        <v>68</v>
      </c>
      <c r="H109" s="55" t="s">
        <v>68</v>
      </c>
      <c r="I109" s="55" t="s">
        <v>68</v>
      </c>
      <c r="J109" s="55" t="s">
        <v>68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.75" customHeight="1">
      <c r="A110" s="52" t="s">
        <v>150</v>
      </c>
      <c r="B110" s="53" t="s">
        <v>151</v>
      </c>
      <c r="C110" s="54"/>
      <c r="D110" s="54"/>
      <c r="E110" s="54"/>
      <c r="F110" s="54"/>
      <c r="G110" s="55" t="s">
        <v>68</v>
      </c>
      <c r="H110" s="55" t="s">
        <v>68</v>
      </c>
      <c r="I110" s="55" t="s">
        <v>68</v>
      </c>
      <c r="J110" s="55" t="s">
        <v>68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.75" customHeight="1">
      <c r="A111" s="52" t="s">
        <v>152</v>
      </c>
      <c r="B111" s="53" t="s">
        <v>153</v>
      </c>
      <c r="C111" s="54"/>
      <c r="D111" s="54"/>
      <c r="E111" s="54"/>
      <c r="F111" s="54"/>
      <c r="G111" s="55" t="s">
        <v>68</v>
      </c>
      <c r="H111" s="55" t="s">
        <v>68</v>
      </c>
      <c r="I111" s="55" t="s">
        <v>68</v>
      </c>
      <c r="J111" s="55" t="s">
        <v>68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.75" customHeight="1">
      <c r="A112" s="36" t="s">
        <v>154</v>
      </c>
      <c r="B112" s="50" t="s">
        <v>155</v>
      </c>
      <c r="C112" s="51">
        <f t="shared" ref="C112:F112" si="8">(C103/C97)/12*1000</f>
        <v>25341.666666666668</v>
      </c>
      <c r="D112" s="51">
        <f t="shared" si="8"/>
        <v>26666.666666666668</v>
      </c>
      <c r="E112" s="51">
        <f t="shared" si="8"/>
        <v>26666.666666666668</v>
      </c>
      <c r="F112" s="51">
        <f t="shared" si="8"/>
        <v>48558.333333333336</v>
      </c>
      <c r="G112" s="39" t="s">
        <v>68</v>
      </c>
      <c r="H112" s="39" t="s">
        <v>68</v>
      </c>
      <c r="I112" s="39" t="s">
        <v>68</v>
      </c>
      <c r="J112" s="39" t="s">
        <v>68</v>
      </c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</row>
    <row r="113" spans="1:26" ht="18.75" customHeight="1">
      <c r="A113" s="36" t="s">
        <v>156</v>
      </c>
      <c r="B113" s="50" t="s">
        <v>157</v>
      </c>
      <c r="C113" s="51">
        <f>(C104/C98)/12*1000</f>
        <v>0</v>
      </c>
      <c r="D113" s="51"/>
      <c r="E113" s="51"/>
      <c r="F113" s="51">
        <f t="shared" ref="F113" si="9">(F104/F98)/12*1000</f>
        <v>24772.222222222223</v>
      </c>
      <c r="G113" s="39" t="s">
        <v>68</v>
      </c>
      <c r="H113" s="39" t="s">
        <v>68</v>
      </c>
      <c r="I113" s="39" t="s">
        <v>68</v>
      </c>
      <c r="J113" s="39" t="s">
        <v>68</v>
      </c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</row>
    <row r="114" spans="1:26" ht="18.75" customHeight="1">
      <c r="A114" s="56"/>
      <c r="B114" s="126"/>
      <c r="C114" s="57"/>
      <c r="D114" s="58"/>
      <c r="E114" s="58"/>
      <c r="F114" s="58"/>
      <c r="G114" s="127"/>
      <c r="H114" s="127"/>
      <c r="I114" s="127"/>
      <c r="J114" s="127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</row>
    <row r="115" spans="1:26" ht="18.75" customHeight="1">
      <c r="A115" s="56"/>
      <c r="B115" s="126"/>
      <c r="C115" s="122"/>
      <c r="D115" s="58"/>
      <c r="E115" s="58"/>
      <c r="F115" s="58"/>
      <c r="G115" s="127"/>
      <c r="H115" s="127"/>
      <c r="I115" s="127"/>
      <c r="J115" s="127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</row>
    <row r="116" spans="1:26" ht="18.75" customHeight="1">
      <c r="A116" s="129" t="s">
        <v>158</v>
      </c>
      <c r="B116" s="118"/>
      <c r="C116" s="146" t="s">
        <v>159</v>
      </c>
      <c r="D116" s="141"/>
      <c r="E116" s="141"/>
      <c r="F116" s="141"/>
      <c r="G116" s="59"/>
      <c r="H116" s="126"/>
      <c r="I116" s="126" t="s">
        <v>160</v>
      </c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</row>
    <row r="117" spans="1:26" ht="18.75" customHeight="1">
      <c r="A117" s="117" t="s">
        <v>161</v>
      </c>
      <c r="B117" s="60"/>
      <c r="C117" s="147" t="s">
        <v>162</v>
      </c>
      <c r="D117" s="141"/>
      <c r="E117" s="141"/>
      <c r="F117" s="141"/>
      <c r="G117" s="125"/>
      <c r="H117" s="148" t="s">
        <v>163</v>
      </c>
      <c r="I117" s="141"/>
      <c r="J117" s="141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  <c r="Z117" s="126"/>
    </row>
    <row r="118" spans="1:26" ht="18.75" customHeight="1">
      <c r="A118" s="3"/>
      <c r="B118" s="126"/>
      <c r="C118" s="126"/>
      <c r="D118" s="126"/>
      <c r="E118" s="126"/>
      <c r="F118" s="1"/>
      <c r="G118" s="1"/>
      <c r="H118" s="1"/>
      <c r="I118" s="1"/>
      <c r="J118" s="1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  <c r="Z118" s="126"/>
    </row>
    <row r="119" spans="1:26" ht="18.75" customHeight="1">
      <c r="A119" s="3"/>
      <c r="B119" s="126"/>
      <c r="C119" s="126"/>
      <c r="D119" s="126"/>
      <c r="E119" s="126"/>
      <c r="F119" s="1"/>
      <c r="G119" s="1"/>
      <c r="H119" s="1"/>
      <c r="I119" s="1"/>
      <c r="J119" s="1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</row>
    <row r="120" spans="1:26" ht="18.75" customHeight="1">
      <c r="A120" s="3"/>
      <c r="B120" s="126"/>
      <c r="C120" s="126"/>
      <c r="D120" s="126"/>
      <c r="E120" s="126"/>
      <c r="F120" s="1"/>
      <c r="G120" s="1"/>
      <c r="H120" s="1"/>
      <c r="I120" s="1"/>
      <c r="J120" s="1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</row>
    <row r="121" spans="1:26" ht="18.75" customHeight="1">
      <c r="A121" s="3"/>
      <c r="B121" s="126"/>
      <c r="C121" s="126"/>
      <c r="D121" s="126"/>
      <c r="E121" s="126"/>
      <c r="F121" s="1"/>
      <c r="G121" s="1"/>
      <c r="H121" s="1"/>
      <c r="I121" s="1"/>
      <c r="J121" s="1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</row>
    <row r="122" spans="1:26" ht="18.75" customHeight="1">
      <c r="A122" s="3"/>
      <c r="B122" s="126"/>
      <c r="C122" s="126"/>
      <c r="D122" s="126"/>
      <c r="E122" s="126"/>
      <c r="F122" s="1"/>
      <c r="G122" s="1"/>
      <c r="H122" s="1"/>
      <c r="I122" s="1"/>
      <c r="J122" s="1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</row>
    <row r="123" spans="1:26" ht="18.75" customHeight="1">
      <c r="A123" s="3"/>
      <c r="B123" s="126"/>
      <c r="C123" s="126"/>
      <c r="D123" s="126"/>
      <c r="E123" s="126"/>
      <c r="F123" s="1"/>
      <c r="G123" s="1"/>
      <c r="H123" s="1"/>
      <c r="I123" s="1"/>
      <c r="J123" s="1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</row>
    <row r="124" spans="1:26" ht="18.75" customHeight="1">
      <c r="A124" s="3"/>
      <c r="B124" s="126"/>
      <c r="C124" s="126"/>
      <c r="D124" s="126"/>
      <c r="E124" s="126"/>
      <c r="F124" s="1"/>
      <c r="G124" s="1"/>
      <c r="H124" s="1"/>
      <c r="I124" s="1"/>
      <c r="J124" s="1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</row>
    <row r="125" spans="1:26" ht="18.75" customHeight="1">
      <c r="A125" s="3"/>
      <c r="B125" s="126"/>
      <c r="C125" s="126"/>
      <c r="D125" s="126"/>
      <c r="E125" s="126"/>
      <c r="F125" s="1"/>
      <c r="G125" s="1"/>
      <c r="H125" s="1"/>
      <c r="I125" s="1"/>
      <c r="J125" s="1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</row>
    <row r="126" spans="1:26" ht="18.75" customHeight="1">
      <c r="A126" s="3"/>
      <c r="B126" s="126"/>
      <c r="C126" s="126"/>
      <c r="D126" s="126"/>
      <c r="E126" s="126"/>
      <c r="F126" s="1"/>
      <c r="G126" s="1"/>
      <c r="H126" s="1"/>
      <c r="I126" s="1"/>
      <c r="J126" s="1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</row>
    <row r="127" spans="1:26" ht="18.75" customHeight="1">
      <c r="A127" s="3"/>
      <c r="B127" s="126"/>
      <c r="C127" s="126"/>
      <c r="D127" s="126"/>
      <c r="E127" s="126"/>
      <c r="F127" s="1"/>
      <c r="G127" s="1"/>
      <c r="H127" s="1"/>
      <c r="I127" s="1"/>
      <c r="J127" s="1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  <c r="Z127" s="126"/>
    </row>
    <row r="128" spans="1:26" ht="18.75" customHeight="1">
      <c r="A128" s="3"/>
      <c r="B128" s="126"/>
      <c r="C128" s="126"/>
      <c r="D128" s="126"/>
      <c r="E128" s="126"/>
      <c r="F128" s="1"/>
      <c r="G128" s="1"/>
      <c r="H128" s="1"/>
      <c r="I128" s="1"/>
      <c r="J128" s="1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</row>
    <row r="129" spans="1:26" ht="18.75" customHeight="1">
      <c r="A129" s="3"/>
      <c r="B129" s="126"/>
      <c r="C129" s="126"/>
      <c r="D129" s="126"/>
      <c r="E129" s="126"/>
      <c r="F129" s="1"/>
      <c r="G129" s="1"/>
      <c r="H129" s="1"/>
      <c r="I129" s="1"/>
      <c r="J129" s="1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</row>
    <row r="130" spans="1:26" ht="18.75" customHeight="1">
      <c r="A130" s="3"/>
      <c r="B130" s="126"/>
      <c r="C130" s="126"/>
      <c r="D130" s="126"/>
      <c r="E130" s="126"/>
      <c r="F130" s="1"/>
      <c r="G130" s="1"/>
      <c r="H130" s="1"/>
      <c r="I130" s="1"/>
      <c r="J130" s="1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</row>
    <row r="131" spans="1:26" ht="18.75" customHeight="1">
      <c r="A131" s="3"/>
      <c r="B131" s="126"/>
      <c r="C131" s="126"/>
      <c r="D131" s="126"/>
      <c r="E131" s="126"/>
      <c r="F131" s="1"/>
      <c r="G131" s="1"/>
      <c r="H131" s="1"/>
      <c r="I131" s="1"/>
      <c r="J131" s="1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</row>
    <row r="132" spans="1:26" ht="18.75" customHeight="1">
      <c r="A132" s="3"/>
      <c r="B132" s="126"/>
      <c r="C132" s="126"/>
      <c r="D132" s="126"/>
      <c r="E132" s="126"/>
      <c r="F132" s="1"/>
      <c r="G132" s="1"/>
      <c r="H132" s="1"/>
      <c r="I132" s="1"/>
      <c r="J132" s="1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  <c r="Z132" s="126"/>
    </row>
    <row r="133" spans="1:26" ht="18.75" customHeight="1">
      <c r="A133" s="3"/>
      <c r="B133" s="126"/>
      <c r="C133" s="126"/>
      <c r="D133" s="126"/>
      <c r="E133" s="126"/>
      <c r="F133" s="1"/>
      <c r="G133" s="1"/>
      <c r="H133" s="1"/>
      <c r="I133" s="1"/>
      <c r="J133" s="1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</row>
    <row r="134" spans="1:26" ht="18.75" customHeight="1">
      <c r="A134" s="3"/>
      <c r="B134" s="126"/>
      <c r="C134" s="126"/>
      <c r="D134" s="126"/>
      <c r="E134" s="126"/>
      <c r="F134" s="1"/>
      <c r="G134" s="1"/>
      <c r="H134" s="1"/>
      <c r="I134" s="1"/>
      <c r="J134" s="1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</row>
    <row r="135" spans="1:26" ht="18.75" customHeight="1">
      <c r="A135" s="3"/>
      <c r="B135" s="126"/>
      <c r="C135" s="126"/>
      <c r="D135" s="126"/>
      <c r="E135" s="126"/>
      <c r="F135" s="1"/>
      <c r="G135" s="1"/>
      <c r="H135" s="1"/>
      <c r="I135" s="1"/>
      <c r="J135" s="1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</row>
    <row r="136" spans="1:26" ht="18.75" customHeight="1">
      <c r="A136" s="3"/>
      <c r="B136" s="126"/>
      <c r="C136" s="126"/>
      <c r="D136" s="126"/>
      <c r="E136" s="126"/>
      <c r="F136" s="1"/>
      <c r="G136" s="1"/>
      <c r="H136" s="1"/>
      <c r="I136" s="1"/>
      <c r="J136" s="1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</row>
    <row r="137" spans="1:26" ht="18.75" customHeight="1">
      <c r="A137" s="3"/>
      <c r="B137" s="126"/>
      <c r="C137" s="126"/>
      <c r="D137" s="126"/>
      <c r="E137" s="126"/>
      <c r="F137" s="1"/>
      <c r="G137" s="1"/>
      <c r="H137" s="1"/>
      <c r="I137" s="1"/>
      <c r="J137" s="1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</row>
    <row r="138" spans="1:26" ht="18.75" customHeight="1">
      <c r="A138" s="3"/>
      <c r="B138" s="126"/>
      <c r="C138" s="126"/>
      <c r="D138" s="126"/>
      <c r="E138" s="126"/>
      <c r="F138" s="1"/>
      <c r="G138" s="1"/>
      <c r="H138" s="1"/>
      <c r="I138" s="1"/>
      <c r="J138" s="1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</row>
    <row r="139" spans="1:26" ht="18.75" customHeight="1">
      <c r="A139" s="3"/>
      <c r="B139" s="126"/>
      <c r="C139" s="126"/>
      <c r="D139" s="126"/>
      <c r="E139" s="126"/>
      <c r="F139" s="1"/>
      <c r="G139" s="1"/>
      <c r="H139" s="1"/>
      <c r="I139" s="1"/>
      <c r="J139" s="1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</row>
    <row r="140" spans="1:26" ht="18.75" customHeight="1">
      <c r="A140" s="3"/>
      <c r="B140" s="126"/>
      <c r="C140" s="126"/>
      <c r="D140" s="126"/>
      <c r="E140" s="126"/>
      <c r="F140" s="1"/>
      <c r="G140" s="1"/>
      <c r="H140" s="1"/>
      <c r="I140" s="1"/>
      <c r="J140" s="1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</row>
    <row r="141" spans="1:26" ht="18.75" customHeight="1">
      <c r="A141" s="3"/>
      <c r="B141" s="126"/>
      <c r="C141" s="126"/>
      <c r="D141" s="126"/>
      <c r="E141" s="126"/>
      <c r="F141" s="1"/>
      <c r="G141" s="1"/>
      <c r="H141" s="1"/>
      <c r="I141" s="1"/>
      <c r="J141" s="1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</row>
    <row r="142" spans="1:26" ht="18.75" customHeight="1">
      <c r="A142" s="3"/>
      <c r="B142" s="126"/>
      <c r="C142" s="126"/>
      <c r="D142" s="126"/>
      <c r="E142" s="126"/>
      <c r="F142" s="1"/>
      <c r="G142" s="1"/>
      <c r="H142" s="1"/>
      <c r="I142" s="1"/>
      <c r="J142" s="1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</row>
    <row r="143" spans="1:26" ht="18.75" customHeight="1">
      <c r="A143" s="3"/>
      <c r="B143" s="126"/>
      <c r="C143" s="126"/>
      <c r="D143" s="126"/>
      <c r="E143" s="126"/>
      <c r="F143" s="1"/>
      <c r="G143" s="1"/>
      <c r="H143" s="1"/>
      <c r="I143" s="1"/>
      <c r="J143" s="1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</row>
    <row r="144" spans="1:26" ht="18.75" customHeight="1">
      <c r="A144" s="3"/>
      <c r="B144" s="126"/>
      <c r="C144" s="126"/>
      <c r="D144" s="126"/>
      <c r="E144" s="126"/>
      <c r="F144" s="1"/>
      <c r="G144" s="1"/>
      <c r="H144" s="1"/>
      <c r="I144" s="1"/>
      <c r="J144" s="1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  <c r="Z144" s="126"/>
    </row>
    <row r="145" spans="1:26" ht="18.75" customHeight="1">
      <c r="A145" s="3"/>
      <c r="B145" s="126"/>
      <c r="C145" s="126"/>
      <c r="D145" s="126"/>
      <c r="E145" s="126"/>
      <c r="F145" s="1"/>
      <c r="G145" s="1"/>
      <c r="H145" s="1"/>
      <c r="I145" s="1"/>
      <c r="J145" s="1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</row>
    <row r="146" spans="1:26" ht="18.75" customHeight="1">
      <c r="A146" s="3"/>
      <c r="B146" s="126"/>
      <c r="C146" s="126"/>
      <c r="D146" s="126"/>
      <c r="E146" s="126"/>
      <c r="F146" s="1"/>
      <c r="G146" s="1"/>
      <c r="H146" s="1"/>
      <c r="I146" s="1"/>
      <c r="J146" s="1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</row>
    <row r="147" spans="1:26" ht="18.75" customHeight="1">
      <c r="A147" s="3"/>
      <c r="B147" s="126"/>
      <c r="C147" s="126"/>
      <c r="D147" s="126"/>
      <c r="E147" s="126"/>
      <c r="F147" s="1"/>
      <c r="G147" s="1"/>
      <c r="H147" s="1"/>
      <c r="I147" s="1"/>
      <c r="J147" s="1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  <c r="Z147" s="126"/>
    </row>
    <row r="148" spans="1:26" ht="18.75" customHeight="1">
      <c r="A148" s="3"/>
      <c r="B148" s="126"/>
      <c r="C148" s="126"/>
      <c r="D148" s="126"/>
      <c r="E148" s="126"/>
      <c r="F148" s="1"/>
      <c r="G148" s="1"/>
      <c r="H148" s="1"/>
      <c r="I148" s="1"/>
      <c r="J148" s="1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</row>
    <row r="149" spans="1:26" ht="18.75" customHeight="1">
      <c r="A149" s="3"/>
      <c r="B149" s="126"/>
      <c r="C149" s="126"/>
      <c r="D149" s="126"/>
      <c r="E149" s="126"/>
      <c r="F149" s="1"/>
      <c r="G149" s="1"/>
      <c r="H149" s="1"/>
      <c r="I149" s="1"/>
      <c r="J149" s="1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</row>
    <row r="150" spans="1:26" ht="18.75" customHeight="1">
      <c r="A150" s="3"/>
      <c r="B150" s="126"/>
      <c r="C150" s="126"/>
      <c r="D150" s="126"/>
      <c r="E150" s="126"/>
      <c r="F150" s="1"/>
      <c r="G150" s="1"/>
      <c r="H150" s="1"/>
      <c r="I150" s="1"/>
      <c r="J150" s="1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</row>
    <row r="151" spans="1:26" ht="18.75" customHeight="1">
      <c r="A151" s="3"/>
      <c r="B151" s="126"/>
      <c r="C151" s="126"/>
      <c r="D151" s="126"/>
      <c r="E151" s="126"/>
      <c r="F151" s="1"/>
      <c r="G151" s="1"/>
      <c r="H151" s="1"/>
      <c r="I151" s="1"/>
      <c r="J151" s="1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</row>
    <row r="152" spans="1:26" ht="18.75" customHeight="1">
      <c r="A152" s="3"/>
      <c r="B152" s="126"/>
      <c r="C152" s="126"/>
      <c r="D152" s="126"/>
      <c r="E152" s="126"/>
      <c r="F152" s="1"/>
      <c r="G152" s="1"/>
      <c r="H152" s="1"/>
      <c r="I152" s="1"/>
      <c r="J152" s="1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</row>
    <row r="153" spans="1:26" ht="18.75" customHeight="1">
      <c r="A153" s="3"/>
      <c r="B153" s="126"/>
      <c r="C153" s="126"/>
      <c r="D153" s="126"/>
      <c r="E153" s="126"/>
      <c r="F153" s="1"/>
      <c r="G153" s="1"/>
      <c r="H153" s="1"/>
      <c r="I153" s="1"/>
      <c r="J153" s="1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</row>
    <row r="154" spans="1:26" ht="18.75" customHeight="1">
      <c r="A154" s="3"/>
      <c r="B154" s="126"/>
      <c r="C154" s="126"/>
      <c r="D154" s="126"/>
      <c r="E154" s="126"/>
      <c r="F154" s="1"/>
      <c r="G154" s="1"/>
      <c r="H154" s="1"/>
      <c r="I154" s="1"/>
      <c r="J154" s="1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</row>
    <row r="155" spans="1:26" ht="18.75" customHeight="1">
      <c r="A155" s="3"/>
      <c r="B155" s="126"/>
      <c r="C155" s="126"/>
      <c r="D155" s="126"/>
      <c r="E155" s="126"/>
      <c r="F155" s="1"/>
      <c r="G155" s="1"/>
      <c r="H155" s="1"/>
      <c r="I155" s="1"/>
      <c r="J155" s="1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</row>
    <row r="156" spans="1:26" ht="18.75" customHeight="1">
      <c r="A156" s="3"/>
      <c r="B156" s="126"/>
      <c r="C156" s="126"/>
      <c r="D156" s="126"/>
      <c r="E156" s="126"/>
      <c r="F156" s="1"/>
      <c r="G156" s="1"/>
      <c r="H156" s="1"/>
      <c r="I156" s="1"/>
      <c r="J156" s="1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</row>
    <row r="157" spans="1:26" ht="18.75" customHeight="1">
      <c r="A157" s="3"/>
      <c r="B157" s="126"/>
      <c r="C157" s="126"/>
      <c r="D157" s="126"/>
      <c r="E157" s="126"/>
      <c r="F157" s="1"/>
      <c r="G157" s="1"/>
      <c r="H157" s="1"/>
      <c r="I157" s="1"/>
      <c r="J157" s="1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</row>
    <row r="158" spans="1:26" ht="18.75" customHeight="1">
      <c r="A158" s="3"/>
      <c r="B158" s="126"/>
      <c r="C158" s="126"/>
      <c r="D158" s="126"/>
      <c r="E158" s="126"/>
      <c r="F158" s="1"/>
      <c r="G158" s="1"/>
      <c r="H158" s="1"/>
      <c r="I158" s="1"/>
      <c r="J158" s="1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</row>
    <row r="159" spans="1:26" ht="18.75" customHeight="1">
      <c r="A159" s="3"/>
      <c r="B159" s="126"/>
      <c r="C159" s="126"/>
      <c r="D159" s="126"/>
      <c r="E159" s="126"/>
      <c r="F159" s="1"/>
      <c r="G159" s="1"/>
      <c r="H159" s="1"/>
      <c r="I159" s="1"/>
      <c r="J159" s="1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</row>
    <row r="160" spans="1:26" ht="18.75" customHeight="1">
      <c r="A160" s="3"/>
      <c r="B160" s="126"/>
      <c r="C160" s="126"/>
      <c r="D160" s="126"/>
      <c r="E160" s="126"/>
      <c r="F160" s="1"/>
      <c r="G160" s="1"/>
      <c r="H160" s="1"/>
      <c r="I160" s="1"/>
      <c r="J160" s="1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</row>
    <row r="161" spans="1:26" ht="18.75" customHeight="1">
      <c r="A161" s="3"/>
      <c r="B161" s="126"/>
      <c r="C161" s="126"/>
      <c r="D161" s="126"/>
      <c r="E161" s="126"/>
      <c r="F161" s="1"/>
      <c r="G161" s="1"/>
      <c r="H161" s="1"/>
      <c r="I161" s="1"/>
      <c r="J161" s="1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</row>
    <row r="162" spans="1:26" ht="18.75" customHeight="1">
      <c r="A162" s="3"/>
      <c r="B162" s="126"/>
      <c r="C162" s="126"/>
      <c r="D162" s="126"/>
      <c r="E162" s="126"/>
      <c r="F162" s="1"/>
      <c r="G162" s="1"/>
      <c r="H162" s="1"/>
      <c r="I162" s="1"/>
      <c r="J162" s="1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</row>
    <row r="163" spans="1:26" ht="18.75" customHeight="1">
      <c r="A163" s="3"/>
      <c r="B163" s="126"/>
      <c r="C163" s="126"/>
      <c r="D163" s="126"/>
      <c r="E163" s="126"/>
      <c r="F163" s="1"/>
      <c r="G163" s="1"/>
      <c r="H163" s="1"/>
      <c r="I163" s="1"/>
      <c r="J163" s="1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</row>
    <row r="164" spans="1:26" ht="18.75" customHeight="1">
      <c r="A164" s="3"/>
      <c r="B164" s="126"/>
      <c r="C164" s="126"/>
      <c r="D164" s="126"/>
      <c r="E164" s="126"/>
      <c r="F164" s="1"/>
      <c r="G164" s="1"/>
      <c r="H164" s="1"/>
      <c r="I164" s="1"/>
      <c r="J164" s="1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</row>
    <row r="165" spans="1:26" ht="18.75" customHeight="1">
      <c r="A165" s="3"/>
      <c r="B165" s="126"/>
      <c r="C165" s="126"/>
      <c r="D165" s="126"/>
      <c r="E165" s="126"/>
      <c r="F165" s="1"/>
      <c r="G165" s="1"/>
      <c r="H165" s="1"/>
      <c r="I165" s="1"/>
      <c r="J165" s="1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</row>
    <row r="166" spans="1:26" ht="18.75" customHeight="1">
      <c r="A166" s="3"/>
      <c r="B166" s="126"/>
      <c r="C166" s="126"/>
      <c r="D166" s="126"/>
      <c r="E166" s="126"/>
      <c r="F166" s="1"/>
      <c r="G166" s="1"/>
      <c r="H166" s="1"/>
      <c r="I166" s="1"/>
      <c r="J166" s="1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</row>
    <row r="167" spans="1:26" ht="18.75" customHeight="1">
      <c r="A167" s="3"/>
      <c r="B167" s="126"/>
      <c r="C167" s="126"/>
      <c r="D167" s="126"/>
      <c r="E167" s="126"/>
      <c r="F167" s="1"/>
      <c r="G167" s="1"/>
      <c r="H167" s="1"/>
      <c r="I167" s="1"/>
      <c r="J167" s="1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</row>
    <row r="168" spans="1:26" ht="18.75" customHeight="1">
      <c r="A168" s="3"/>
      <c r="B168" s="126"/>
      <c r="C168" s="126"/>
      <c r="D168" s="126"/>
      <c r="E168" s="126"/>
      <c r="F168" s="1"/>
      <c r="G168" s="1"/>
      <c r="H168" s="1"/>
      <c r="I168" s="1"/>
      <c r="J168" s="1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</row>
    <row r="169" spans="1:26" ht="18.75" customHeight="1">
      <c r="A169" s="3"/>
      <c r="B169" s="126"/>
      <c r="C169" s="126"/>
      <c r="D169" s="126"/>
      <c r="E169" s="126"/>
      <c r="F169" s="1"/>
      <c r="G169" s="1"/>
      <c r="H169" s="1"/>
      <c r="I169" s="1"/>
      <c r="J169" s="1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</row>
    <row r="170" spans="1:26" ht="18.75" customHeight="1">
      <c r="A170" s="3"/>
      <c r="B170" s="126"/>
      <c r="C170" s="126"/>
      <c r="D170" s="126"/>
      <c r="E170" s="126"/>
      <c r="F170" s="1"/>
      <c r="G170" s="1"/>
      <c r="H170" s="1"/>
      <c r="I170" s="1"/>
      <c r="J170" s="1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</row>
    <row r="171" spans="1:26" ht="18.75" customHeight="1">
      <c r="A171" s="3"/>
      <c r="B171" s="126"/>
      <c r="C171" s="126"/>
      <c r="D171" s="126"/>
      <c r="E171" s="126"/>
      <c r="F171" s="1"/>
      <c r="G171" s="1"/>
      <c r="H171" s="1"/>
      <c r="I171" s="1"/>
      <c r="J171" s="1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</row>
    <row r="172" spans="1:26" ht="18.75" customHeight="1">
      <c r="A172" s="3"/>
      <c r="B172" s="126"/>
      <c r="C172" s="126"/>
      <c r="D172" s="126"/>
      <c r="E172" s="126"/>
      <c r="F172" s="1"/>
      <c r="G172" s="1"/>
      <c r="H172" s="1"/>
      <c r="I172" s="1"/>
      <c r="J172" s="1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  <c r="Z172" s="126"/>
    </row>
    <row r="173" spans="1:26" ht="18.75" customHeight="1">
      <c r="A173" s="3"/>
      <c r="B173" s="126"/>
      <c r="C173" s="126"/>
      <c r="D173" s="126"/>
      <c r="E173" s="126"/>
      <c r="F173" s="1"/>
      <c r="G173" s="1"/>
      <c r="H173" s="1"/>
      <c r="I173" s="1"/>
      <c r="J173" s="1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</row>
    <row r="174" spans="1:26" ht="18.75" customHeight="1">
      <c r="A174" s="3"/>
      <c r="B174" s="126"/>
      <c r="C174" s="126"/>
      <c r="D174" s="126"/>
      <c r="E174" s="126"/>
      <c r="F174" s="1"/>
      <c r="G174" s="1"/>
      <c r="H174" s="1"/>
      <c r="I174" s="1"/>
      <c r="J174" s="1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</row>
    <row r="175" spans="1:26" ht="18.75" customHeight="1">
      <c r="A175" s="3"/>
      <c r="B175" s="126"/>
      <c r="C175" s="126"/>
      <c r="D175" s="126"/>
      <c r="E175" s="126"/>
      <c r="F175" s="1"/>
      <c r="G175" s="1"/>
      <c r="H175" s="1"/>
      <c r="I175" s="1"/>
      <c r="J175" s="1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</row>
    <row r="176" spans="1:26" ht="18.75" customHeight="1">
      <c r="A176" s="3"/>
      <c r="B176" s="126"/>
      <c r="C176" s="126"/>
      <c r="D176" s="126"/>
      <c r="E176" s="126"/>
      <c r="F176" s="1"/>
      <c r="G176" s="1"/>
      <c r="H176" s="1"/>
      <c r="I176" s="1"/>
      <c r="J176" s="1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</row>
    <row r="177" spans="1:26" ht="18.75" customHeight="1">
      <c r="A177" s="3"/>
      <c r="B177" s="126"/>
      <c r="C177" s="126"/>
      <c r="D177" s="126"/>
      <c r="E177" s="126"/>
      <c r="F177" s="1"/>
      <c r="G177" s="1"/>
      <c r="H177" s="1"/>
      <c r="I177" s="1"/>
      <c r="J177" s="1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</row>
    <row r="178" spans="1:26" ht="18.75" customHeight="1">
      <c r="A178" s="3"/>
      <c r="B178" s="126"/>
      <c r="C178" s="126"/>
      <c r="D178" s="126"/>
      <c r="E178" s="126"/>
      <c r="F178" s="1"/>
      <c r="G178" s="1"/>
      <c r="H178" s="1"/>
      <c r="I178" s="1"/>
      <c r="J178" s="1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</row>
    <row r="179" spans="1:26" ht="18.75" customHeight="1">
      <c r="A179" s="3"/>
      <c r="B179" s="126"/>
      <c r="C179" s="126"/>
      <c r="D179" s="126"/>
      <c r="E179" s="126"/>
      <c r="F179" s="1"/>
      <c r="G179" s="1"/>
      <c r="H179" s="1"/>
      <c r="I179" s="1"/>
      <c r="J179" s="1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</row>
    <row r="180" spans="1:26" ht="18.75" customHeight="1">
      <c r="A180" s="3"/>
      <c r="B180" s="126"/>
      <c r="C180" s="126"/>
      <c r="D180" s="126"/>
      <c r="E180" s="126"/>
      <c r="F180" s="1"/>
      <c r="G180" s="1"/>
      <c r="H180" s="1"/>
      <c r="I180" s="1"/>
      <c r="J180" s="1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</row>
    <row r="181" spans="1:26" ht="18.75" customHeight="1">
      <c r="A181" s="3"/>
      <c r="B181" s="126"/>
      <c r="C181" s="126"/>
      <c r="D181" s="126"/>
      <c r="E181" s="126"/>
      <c r="F181" s="1"/>
      <c r="G181" s="1"/>
      <c r="H181" s="1"/>
      <c r="I181" s="1"/>
      <c r="J181" s="1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</row>
    <row r="182" spans="1:26" ht="18.75" customHeight="1">
      <c r="A182" s="3"/>
      <c r="B182" s="126"/>
      <c r="C182" s="126"/>
      <c r="D182" s="126"/>
      <c r="E182" s="126"/>
      <c r="F182" s="1"/>
      <c r="G182" s="1"/>
      <c r="H182" s="1"/>
      <c r="I182" s="1"/>
      <c r="J182" s="1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</row>
    <row r="183" spans="1:26" ht="18.75" customHeight="1">
      <c r="A183" s="3"/>
      <c r="B183" s="126"/>
      <c r="C183" s="126"/>
      <c r="D183" s="126"/>
      <c r="E183" s="126"/>
      <c r="F183" s="1"/>
      <c r="G183" s="1"/>
      <c r="H183" s="1"/>
      <c r="I183" s="1"/>
      <c r="J183" s="1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</row>
    <row r="184" spans="1:26" ht="18.75" customHeight="1">
      <c r="A184" s="3"/>
      <c r="B184" s="126"/>
      <c r="C184" s="126"/>
      <c r="D184" s="126"/>
      <c r="E184" s="126"/>
      <c r="F184" s="1"/>
      <c r="G184" s="1"/>
      <c r="H184" s="1"/>
      <c r="I184" s="1"/>
      <c r="J184" s="1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</row>
    <row r="185" spans="1:26" ht="18.75" customHeight="1">
      <c r="A185" s="3"/>
      <c r="B185" s="126"/>
      <c r="C185" s="126"/>
      <c r="D185" s="126"/>
      <c r="E185" s="126"/>
      <c r="F185" s="1"/>
      <c r="G185" s="1"/>
      <c r="H185" s="1"/>
      <c r="I185" s="1"/>
      <c r="J185" s="1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</row>
    <row r="186" spans="1:26" ht="18.75" customHeight="1">
      <c r="A186" s="3"/>
      <c r="B186" s="126"/>
      <c r="C186" s="126"/>
      <c r="D186" s="126"/>
      <c r="E186" s="126"/>
      <c r="F186" s="1"/>
      <c r="G186" s="1"/>
      <c r="H186" s="1"/>
      <c r="I186" s="1"/>
      <c r="J186" s="1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</row>
    <row r="187" spans="1:26" ht="18.75" customHeight="1">
      <c r="A187" s="3"/>
      <c r="B187" s="126"/>
      <c r="C187" s="126"/>
      <c r="D187" s="126"/>
      <c r="E187" s="126"/>
      <c r="F187" s="1"/>
      <c r="G187" s="1"/>
      <c r="H187" s="1"/>
      <c r="I187" s="1"/>
      <c r="J187" s="1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</row>
    <row r="188" spans="1:26" ht="18.75" customHeight="1">
      <c r="A188" s="3"/>
      <c r="B188" s="126"/>
      <c r="C188" s="126"/>
      <c r="D188" s="126"/>
      <c r="E188" s="126"/>
      <c r="F188" s="1"/>
      <c r="G188" s="1"/>
      <c r="H188" s="1"/>
      <c r="I188" s="1"/>
      <c r="J188" s="1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</row>
    <row r="189" spans="1:26" ht="18.75" customHeight="1">
      <c r="A189" s="3"/>
      <c r="B189" s="126"/>
      <c r="C189" s="126"/>
      <c r="D189" s="126"/>
      <c r="E189" s="126"/>
      <c r="F189" s="1"/>
      <c r="G189" s="1"/>
      <c r="H189" s="1"/>
      <c r="I189" s="1"/>
      <c r="J189" s="1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  <c r="Z189" s="126"/>
    </row>
    <row r="190" spans="1:26" ht="18.75" customHeight="1">
      <c r="A190" s="3"/>
      <c r="B190" s="126"/>
      <c r="C190" s="126"/>
      <c r="D190" s="126"/>
      <c r="E190" s="126"/>
      <c r="F190" s="1"/>
      <c r="G190" s="1"/>
      <c r="H190" s="1"/>
      <c r="I190" s="1"/>
      <c r="J190" s="1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6"/>
      <c r="W190" s="126"/>
      <c r="X190" s="126"/>
      <c r="Y190" s="126"/>
      <c r="Z190" s="126"/>
    </row>
    <row r="191" spans="1:26" ht="18.75" customHeight="1">
      <c r="A191" s="3"/>
      <c r="B191" s="126"/>
      <c r="C191" s="126"/>
      <c r="D191" s="126"/>
      <c r="E191" s="126"/>
      <c r="F191" s="1"/>
      <c r="G191" s="1"/>
      <c r="H191" s="1"/>
      <c r="I191" s="1"/>
      <c r="J191" s="1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6"/>
      <c r="W191" s="126"/>
      <c r="X191" s="126"/>
      <c r="Y191" s="126"/>
      <c r="Z191" s="126"/>
    </row>
    <row r="192" spans="1:26" ht="18.75" customHeight="1">
      <c r="A192" s="3"/>
      <c r="B192" s="126"/>
      <c r="C192" s="126"/>
      <c r="D192" s="126"/>
      <c r="E192" s="126"/>
      <c r="F192" s="1"/>
      <c r="G192" s="1"/>
      <c r="H192" s="1"/>
      <c r="I192" s="1"/>
      <c r="J192" s="1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  <c r="Z192" s="126"/>
    </row>
    <row r="193" spans="1:26" ht="18.75" customHeight="1">
      <c r="A193" s="3"/>
      <c r="B193" s="126"/>
      <c r="C193" s="126"/>
      <c r="D193" s="126"/>
      <c r="E193" s="126"/>
      <c r="F193" s="1"/>
      <c r="G193" s="1"/>
      <c r="H193" s="1"/>
      <c r="I193" s="1"/>
      <c r="J193" s="1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  <c r="Z193" s="126"/>
    </row>
    <row r="194" spans="1:26" ht="18.75" customHeight="1">
      <c r="A194" s="3"/>
      <c r="B194" s="126"/>
      <c r="C194" s="126"/>
      <c r="D194" s="126"/>
      <c r="E194" s="126"/>
      <c r="F194" s="1"/>
      <c r="G194" s="1"/>
      <c r="H194" s="1"/>
      <c r="I194" s="1"/>
      <c r="J194" s="1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</row>
    <row r="195" spans="1:26" ht="18.75" customHeight="1">
      <c r="A195" s="3"/>
      <c r="B195" s="126"/>
      <c r="C195" s="126"/>
      <c r="D195" s="126"/>
      <c r="E195" s="126"/>
      <c r="F195" s="1"/>
      <c r="G195" s="1"/>
      <c r="H195" s="1"/>
      <c r="I195" s="1"/>
      <c r="J195" s="1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</row>
    <row r="196" spans="1:26" ht="18.75" customHeight="1">
      <c r="A196" s="3"/>
      <c r="B196" s="126"/>
      <c r="C196" s="126"/>
      <c r="D196" s="126"/>
      <c r="E196" s="126"/>
      <c r="F196" s="1"/>
      <c r="G196" s="1"/>
      <c r="H196" s="1"/>
      <c r="I196" s="1"/>
      <c r="J196" s="1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  <c r="V196" s="126"/>
      <c r="W196" s="126"/>
      <c r="X196" s="126"/>
      <c r="Y196" s="126"/>
      <c r="Z196" s="126"/>
    </row>
    <row r="197" spans="1:26" ht="18.75" customHeight="1">
      <c r="A197" s="3"/>
      <c r="B197" s="126"/>
      <c r="C197" s="126"/>
      <c r="D197" s="126"/>
      <c r="E197" s="126"/>
      <c r="F197" s="1"/>
      <c r="G197" s="1"/>
      <c r="H197" s="1"/>
      <c r="I197" s="1"/>
      <c r="J197" s="1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  <c r="Z197" s="126"/>
    </row>
    <row r="198" spans="1:26" ht="18.75" customHeight="1">
      <c r="A198" s="3"/>
      <c r="B198" s="126"/>
      <c r="C198" s="126"/>
      <c r="D198" s="126"/>
      <c r="E198" s="126"/>
      <c r="F198" s="1"/>
      <c r="G198" s="1"/>
      <c r="H198" s="1"/>
      <c r="I198" s="1"/>
      <c r="J198" s="1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  <c r="V198" s="126"/>
      <c r="W198" s="126"/>
      <c r="X198" s="126"/>
      <c r="Y198" s="126"/>
      <c r="Z198" s="126"/>
    </row>
    <row r="199" spans="1:26" ht="18.75" customHeight="1">
      <c r="A199" s="3"/>
      <c r="B199" s="126"/>
      <c r="C199" s="126"/>
      <c r="D199" s="126"/>
      <c r="E199" s="126"/>
      <c r="F199" s="1"/>
      <c r="G199" s="1"/>
      <c r="H199" s="1"/>
      <c r="I199" s="1"/>
      <c r="J199" s="1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</row>
    <row r="200" spans="1:26" ht="18.75" customHeight="1">
      <c r="A200" s="3"/>
      <c r="B200" s="126"/>
      <c r="C200" s="126"/>
      <c r="D200" s="126"/>
      <c r="E200" s="126"/>
      <c r="F200" s="1"/>
      <c r="G200" s="1"/>
      <c r="H200" s="1"/>
      <c r="I200" s="1"/>
      <c r="J200" s="1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</row>
    <row r="201" spans="1:26" ht="18.75" customHeight="1">
      <c r="A201" s="3"/>
      <c r="B201" s="126"/>
      <c r="C201" s="126"/>
      <c r="D201" s="126"/>
      <c r="E201" s="126"/>
      <c r="F201" s="1"/>
      <c r="G201" s="1"/>
      <c r="H201" s="1"/>
      <c r="I201" s="1"/>
      <c r="J201" s="1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</row>
    <row r="202" spans="1:26" ht="18.75" customHeight="1">
      <c r="A202" s="3"/>
      <c r="B202" s="126"/>
      <c r="C202" s="126"/>
      <c r="D202" s="126"/>
      <c r="E202" s="126"/>
      <c r="F202" s="1"/>
      <c r="G202" s="1"/>
      <c r="H202" s="1"/>
      <c r="I202" s="1"/>
      <c r="J202" s="1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</row>
    <row r="203" spans="1:26" ht="18.75" customHeight="1">
      <c r="A203" s="3"/>
      <c r="B203" s="126"/>
      <c r="C203" s="126"/>
      <c r="D203" s="126"/>
      <c r="E203" s="126"/>
      <c r="F203" s="1"/>
      <c r="G203" s="1"/>
      <c r="H203" s="1"/>
      <c r="I203" s="1"/>
      <c r="J203" s="1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</row>
    <row r="204" spans="1:26" ht="18.75" customHeight="1">
      <c r="A204" s="3"/>
      <c r="B204" s="126"/>
      <c r="C204" s="126"/>
      <c r="D204" s="126"/>
      <c r="E204" s="126"/>
      <c r="F204" s="1"/>
      <c r="G204" s="1"/>
      <c r="H204" s="1"/>
      <c r="I204" s="1"/>
      <c r="J204" s="1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</row>
    <row r="205" spans="1:26" ht="18.75" customHeight="1">
      <c r="A205" s="3"/>
      <c r="B205" s="126"/>
      <c r="C205" s="126"/>
      <c r="D205" s="126"/>
      <c r="E205" s="126"/>
      <c r="F205" s="1"/>
      <c r="G205" s="1"/>
      <c r="H205" s="1"/>
      <c r="I205" s="1"/>
      <c r="J205" s="1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</row>
    <row r="206" spans="1:26" ht="18.75" customHeight="1">
      <c r="A206" s="3"/>
      <c r="B206" s="126"/>
      <c r="C206" s="126"/>
      <c r="D206" s="126"/>
      <c r="E206" s="126"/>
      <c r="F206" s="1"/>
      <c r="G206" s="1"/>
      <c r="H206" s="1"/>
      <c r="I206" s="1"/>
      <c r="J206" s="1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</row>
    <row r="207" spans="1:26" ht="18.75" customHeight="1">
      <c r="A207" s="3"/>
      <c r="B207" s="126"/>
      <c r="C207" s="126"/>
      <c r="D207" s="126"/>
      <c r="E207" s="126"/>
      <c r="F207" s="1"/>
      <c r="G207" s="1"/>
      <c r="H207" s="1"/>
      <c r="I207" s="1"/>
      <c r="J207" s="1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</row>
    <row r="208" spans="1:26" ht="18.75" customHeight="1">
      <c r="A208" s="3"/>
      <c r="B208" s="126"/>
      <c r="C208" s="126"/>
      <c r="D208" s="126"/>
      <c r="E208" s="126"/>
      <c r="F208" s="1"/>
      <c r="G208" s="1"/>
      <c r="H208" s="1"/>
      <c r="I208" s="1"/>
      <c r="J208" s="1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</row>
    <row r="209" spans="1:26" ht="18.75" customHeight="1">
      <c r="A209" s="3"/>
      <c r="B209" s="126"/>
      <c r="C209" s="126"/>
      <c r="D209" s="126"/>
      <c r="E209" s="126"/>
      <c r="F209" s="1"/>
      <c r="G209" s="1"/>
      <c r="H209" s="1"/>
      <c r="I209" s="1"/>
      <c r="J209" s="1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</row>
    <row r="210" spans="1:26" ht="18.75" customHeight="1">
      <c r="A210" s="3"/>
      <c r="B210" s="126"/>
      <c r="C210" s="126"/>
      <c r="D210" s="126"/>
      <c r="E210" s="126"/>
      <c r="F210" s="1"/>
      <c r="G210" s="1"/>
      <c r="H210" s="1"/>
      <c r="I210" s="1"/>
      <c r="J210" s="1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</row>
    <row r="211" spans="1:26" ht="18.75" customHeight="1">
      <c r="A211" s="3"/>
      <c r="B211" s="126"/>
      <c r="C211" s="126"/>
      <c r="D211" s="126"/>
      <c r="E211" s="126"/>
      <c r="F211" s="1"/>
      <c r="G211" s="1"/>
      <c r="H211" s="1"/>
      <c r="I211" s="1"/>
      <c r="J211" s="1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</row>
    <row r="212" spans="1:26" ht="18.75" customHeight="1">
      <c r="A212" s="3"/>
      <c r="B212" s="126"/>
      <c r="C212" s="126"/>
      <c r="D212" s="126"/>
      <c r="E212" s="126"/>
      <c r="F212" s="1"/>
      <c r="G212" s="1"/>
      <c r="H212" s="1"/>
      <c r="I212" s="1"/>
      <c r="J212" s="1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</row>
    <row r="213" spans="1:26" ht="18.75" customHeight="1">
      <c r="A213" s="3"/>
      <c r="B213" s="126"/>
      <c r="C213" s="126"/>
      <c r="D213" s="126"/>
      <c r="E213" s="126"/>
      <c r="F213" s="1"/>
      <c r="G213" s="1"/>
      <c r="H213" s="1"/>
      <c r="I213" s="1"/>
      <c r="J213" s="1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</row>
    <row r="214" spans="1:26" ht="18.75" customHeight="1">
      <c r="A214" s="3"/>
      <c r="B214" s="126"/>
      <c r="C214" s="126"/>
      <c r="D214" s="126"/>
      <c r="E214" s="126"/>
      <c r="F214" s="1"/>
      <c r="G214" s="1"/>
      <c r="H214" s="1"/>
      <c r="I214" s="1"/>
      <c r="J214" s="1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</row>
    <row r="215" spans="1:26" ht="18.75" customHeight="1">
      <c r="A215" s="3"/>
      <c r="B215" s="126"/>
      <c r="C215" s="126"/>
      <c r="D215" s="126"/>
      <c r="E215" s="126"/>
      <c r="F215" s="1"/>
      <c r="G215" s="1"/>
      <c r="H215" s="1"/>
      <c r="I215" s="1"/>
      <c r="J215" s="1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</row>
    <row r="216" spans="1:26" ht="18.75" customHeight="1">
      <c r="A216" s="3"/>
      <c r="B216" s="126"/>
      <c r="C216" s="126"/>
      <c r="D216" s="126"/>
      <c r="E216" s="126"/>
      <c r="F216" s="1"/>
      <c r="G216" s="1"/>
      <c r="H216" s="1"/>
      <c r="I216" s="1"/>
      <c r="J216" s="1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</row>
    <row r="217" spans="1:26" ht="18.75" customHeight="1">
      <c r="A217" s="3"/>
      <c r="B217" s="126"/>
      <c r="C217" s="126"/>
      <c r="D217" s="126"/>
      <c r="E217" s="126"/>
      <c r="F217" s="1"/>
      <c r="G217" s="1"/>
      <c r="H217" s="1"/>
      <c r="I217" s="1"/>
      <c r="J217" s="1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</row>
    <row r="218" spans="1:26" ht="18.75" customHeight="1">
      <c r="A218" s="3"/>
      <c r="B218" s="126"/>
      <c r="C218" s="126"/>
      <c r="D218" s="126"/>
      <c r="E218" s="126"/>
      <c r="F218" s="1"/>
      <c r="G218" s="1"/>
      <c r="H218" s="1"/>
      <c r="I218" s="1"/>
      <c r="J218" s="1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</row>
    <row r="219" spans="1:26" ht="18.75" customHeight="1">
      <c r="A219" s="3"/>
      <c r="B219" s="126"/>
      <c r="C219" s="126"/>
      <c r="D219" s="126"/>
      <c r="E219" s="126"/>
      <c r="F219" s="1"/>
      <c r="G219" s="1"/>
      <c r="H219" s="1"/>
      <c r="I219" s="1"/>
      <c r="J219" s="1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</row>
    <row r="220" spans="1:26" ht="18.75" customHeight="1">
      <c r="A220" s="3"/>
      <c r="B220" s="126"/>
      <c r="C220" s="126"/>
      <c r="D220" s="126"/>
      <c r="E220" s="126"/>
      <c r="F220" s="1"/>
      <c r="G220" s="1"/>
      <c r="H220" s="1"/>
      <c r="I220" s="1"/>
      <c r="J220" s="1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</row>
    <row r="221" spans="1:26" ht="18.75" customHeight="1">
      <c r="A221" s="3"/>
      <c r="B221" s="126"/>
      <c r="C221" s="126"/>
      <c r="D221" s="126"/>
      <c r="E221" s="126"/>
      <c r="F221" s="1"/>
      <c r="G221" s="1"/>
      <c r="H221" s="1"/>
      <c r="I221" s="1"/>
      <c r="J221" s="1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</row>
    <row r="222" spans="1:26" ht="18.75" customHeight="1">
      <c r="A222" s="3"/>
      <c r="B222" s="126"/>
      <c r="C222" s="126"/>
      <c r="D222" s="126"/>
      <c r="E222" s="126"/>
      <c r="F222" s="1"/>
      <c r="G222" s="1"/>
      <c r="H222" s="1"/>
      <c r="I222" s="1"/>
      <c r="J222" s="1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</row>
    <row r="223" spans="1:26" ht="18.75" customHeight="1">
      <c r="A223" s="3"/>
      <c r="B223" s="126"/>
      <c r="C223" s="126"/>
      <c r="D223" s="126"/>
      <c r="E223" s="126"/>
      <c r="F223" s="1"/>
      <c r="G223" s="1"/>
      <c r="H223" s="1"/>
      <c r="I223" s="1"/>
      <c r="J223" s="1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</row>
    <row r="224" spans="1:26" ht="18.75" customHeight="1">
      <c r="A224" s="3"/>
      <c r="B224" s="126"/>
      <c r="C224" s="126"/>
      <c r="D224" s="126"/>
      <c r="E224" s="126"/>
      <c r="F224" s="1"/>
      <c r="G224" s="1"/>
      <c r="H224" s="1"/>
      <c r="I224" s="1"/>
      <c r="J224" s="1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</row>
    <row r="225" spans="1:26" ht="18.75" customHeight="1">
      <c r="A225" s="3"/>
      <c r="B225" s="126"/>
      <c r="C225" s="126"/>
      <c r="D225" s="126"/>
      <c r="E225" s="126"/>
      <c r="F225" s="1"/>
      <c r="G225" s="1"/>
      <c r="H225" s="1"/>
      <c r="I225" s="1"/>
      <c r="J225" s="1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</row>
    <row r="226" spans="1:26" ht="18.75" customHeight="1">
      <c r="A226" s="3"/>
      <c r="B226" s="126"/>
      <c r="C226" s="126"/>
      <c r="D226" s="126"/>
      <c r="E226" s="126"/>
      <c r="F226" s="1"/>
      <c r="G226" s="1"/>
      <c r="H226" s="1"/>
      <c r="I226" s="1"/>
      <c r="J226" s="1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</row>
    <row r="227" spans="1:26" ht="18.75" customHeight="1">
      <c r="A227" s="3"/>
      <c r="B227" s="126"/>
      <c r="C227" s="126"/>
      <c r="D227" s="126"/>
      <c r="E227" s="126"/>
      <c r="F227" s="1"/>
      <c r="G227" s="1"/>
      <c r="H227" s="1"/>
      <c r="I227" s="1"/>
      <c r="J227" s="1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</row>
    <row r="228" spans="1:26" ht="18.75" customHeight="1">
      <c r="A228" s="3"/>
      <c r="B228" s="126"/>
      <c r="C228" s="126"/>
      <c r="D228" s="126"/>
      <c r="E228" s="126"/>
      <c r="F228" s="1"/>
      <c r="G228" s="1"/>
      <c r="H228" s="1"/>
      <c r="I228" s="1"/>
      <c r="J228" s="1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</row>
    <row r="229" spans="1:26" ht="18.75" customHeight="1">
      <c r="A229" s="3"/>
      <c r="B229" s="126"/>
      <c r="C229" s="126"/>
      <c r="D229" s="126"/>
      <c r="E229" s="126"/>
      <c r="F229" s="1"/>
      <c r="G229" s="1"/>
      <c r="H229" s="1"/>
      <c r="I229" s="1"/>
      <c r="J229" s="1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</row>
    <row r="230" spans="1:26" ht="18.75" customHeight="1">
      <c r="A230" s="3"/>
      <c r="B230" s="126"/>
      <c r="C230" s="126"/>
      <c r="D230" s="126"/>
      <c r="E230" s="126"/>
      <c r="F230" s="1"/>
      <c r="G230" s="1"/>
      <c r="H230" s="1"/>
      <c r="I230" s="1"/>
      <c r="J230" s="1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</row>
    <row r="231" spans="1:26" ht="18.75" customHeight="1">
      <c r="A231" s="3"/>
      <c r="B231" s="126"/>
      <c r="C231" s="126"/>
      <c r="D231" s="126"/>
      <c r="E231" s="126"/>
      <c r="F231" s="1"/>
      <c r="G231" s="1"/>
      <c r="H231" s="1"/>
      <c r="I231" s="1"/>
      <c r="J231" s="1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</row>
    <row r="232" spans="1:26" ht="18.75" customHeight="1">
      <c r="A232" s="3"/>
      <c r="B232" s="126"/>
      <c r="C232" s="126"/>
      <c r="D232" s="126"/>
      <c r="E232" s="126"/>
      <c r="F232" s="1"/>
      <c r="G232" s="1"/>
      <c r="H232" s="1"/>
      <c r="I232" s="1"/>
      <c r="J232" s="1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</row>
    <row r="233" spans="1:26" ht="18.75" customHeight="1">
      <c r="A233" s="3"/>
      <c r="B233" s="126"/>
      <c r="C233" s="126"/>
      <c r="D233" s="126"/>
      <c r="E233" s="126"/>
      <c r="F233" s="1"/>
      <c r="G233" s="1"/>
      <c r="H233" s="1"/>
      <c r="I233" s="1"/>
      <c r="J233" s="1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</row>
    <row r="234" spans="1:26" ht="18.75" customHeight="1">
      <c r="A234" s="3"/>
      <c r="B234" s="126"/>
      <c r="C234" s="126"/>
      <c r="D234" s="126"/>
      <c r="E234" s="126"/>
      <c r="F234" s="1"/>
      <c r="G234" s="1"/>
      <c r="H234" s="1"/>
      <c r="I234" s="1"/>
      <c r="J234" s="1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</row>
    <row r="235" spans="1:26" ht="18.75" customHeight="1">
      <c r="A235" s="3"/>
      <c r="B235" s="126"/>
      <c r="C235" s="126"/>
      <c r="D235" s="126"/>
      <c r="E235" s="126"/>
      <c r="F235" s="1"/>
      <c r="G235" s="1"/>
      <c r="H235" s="1"/>
      <c r="I235" s="1"/>
      <c r="J235" s="1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</row>
    <row r="236" spans="1:26" ht="18.75" customHeight="1">
      <c r="A236" s="3"/>
      <c r="B236" s="126"/>
      <c r="C236" s="126"/>
      <c r="D236" s="126"/>
      <c r="E236" s="126"/>
      <c r="F236" s="1"/>
      <c r="G236" s="1"/>
      <c r="H236" s="1"/>
      <c r="I236" s="1"/>
      <c r="J236" s="1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</row>
    <row r="237" spans="1:26" ht="18.75" customHeight="1">
      <c r="A237" s="3"/>
      <c r="B237" s="126"/>
      <c r="C237" s="126"/>
      <c r="D237" s="126"/>
      <c r="E237" s="126"/>
      <c r="F237" s="1"/>
      <c r="G237" s="1"/>
      <c r="H237" s="1"/>
      <c r="I237" s="1"/>
      <c r="J237" s="1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</row>
    <row r="238" spans="1:26" ht="18.75" customHeight="1">
      <c r="A238" s="3"/>
      <c r="B238" s="126"/>
      <c r="C238" s="126"/>
      <c r="D238" s="126"/>
      <c r="E238" s="126"/>
      <c r="F238" s="1"/>
      <c r="G238" s="1"/>
      <c r="H238" s="1"/>
      <c r="I238" s="1"/>
      <c r="J238" s="1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</row>
    <row r="239" spans="1:26" ht="18.75" customHeight="1">
      <c r="A239" s="3"/>
      <c r="B239" s="126"/>
      <c r="C239" s="126"/>
      <c r="D239" s="126"/>
      <c r="E239" s="126"/>
      <c r="F239" s="1"/>
      <c r="G239" s="1"/>
      <c r="H239" s="1"/>
      <c r="I239" s="1"/>
      <c r="J239" s="1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  <c r="Z239" s="126"/>
    </row>
    <row r="240" spans="1:26" ht="18.75" customHeight="1">
      <c r="A240" s="3"/>
      <c r="B240" s="126"/>
      <c r="C240" s="126"/>
      <c r="D240" s="126"/>
      <c r="E240" s="126"/>
      <c r="F240" s="1"/>
      <c r="G240" s="1"/>
      <c r="H240" s="1"/>
      <c r="I240" s="1"/>
      <c r="J240" s="1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</row>
    <row r="241" spans="1:26" ht="18.75" customHeight="1">
      <c r="A241" s="3"/>
      <c r="B241" s="126"/>
      <c r="C241" s="126"/>
      <c r="D241" s="126"/>
      <c r="E241" s="126"/>
      <c r="F241" s="1"/>
      <c r="G241" s="1"/>
      <c r="H241" s="1"/>
      <c r="I241" s="1"/>
      <c r="J241" s="1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</row>
    <row r="242" spans="1:26" ht="18.75" customHeight="1">
      <c r="A242" s="3"/>
      <c r="B242" s="126"/>
      <c r="C242" s="126"/>
      <c r="D242" s="126"/>
      <c r="E242" s="126"/>
      <c r="F242" s="1"/>
      <c r="G242" s="1"/>
      <c r="H242" s="1"/>
      <c r="I242" s="1"/>
      <c r="J242" s="1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</row>
    <row r="243" spans="1:26" ht="18.75" customHeight="1">
      <c r="A243" s="3"/>
      <c r="B243" s="126"/>
      <c r="C243" s="126"/>
      <c r="D243" s="126"/>
      <c r="E243" s="126"/>
      <c r="F243" s="1"/>
      <c r="G243" s="1"/>
      <c r="H243" s="1"/>
      <c r="I243" s="1"/>
      <c r="J243" s="1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</row>
    <row r="244" spans="1:26" ht="18.75" customHeight="1">
      <c r="A244" s="3"/>
      <c r="B244" s="126"/>
      <c r="C244" s="126"/>
      <c r="D244" s="126"/>
      <c r="E244" s="126"/>
      <c r="F244" s="1"/>
      <c r="G244" s="1"/>
      <c r="H244" s="1"/>
      <c r="I244" s="1"/>
      <c r="J244" s="1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</row>
    <row r="245" spans="1:26" ht="18.75" customHeight="1">
      <c r="A245" s="3"/>
      <c r="B245" s="126"/>
      <c r="C245" s="126"/>
      <c r="D245" s="126"/>
      <c r="E245" s="126"/>
      <c r="F245" s="1"/>
      <c r="G245" s="1"/>
      <c r="H245" s="1"/>
      <c r="I245" s="1"/>
      <c r="J245" s="1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</row>
    <row r="246" spans="1:26" ht="18.75" customHeight="1">
      <c r="A246" s="3"/>
      <c r="B246" s="126"/>
      <c r="C246" s="126"/>
      <c r="D246" s="126"/>
      <c r="E246" s="126"/>
      <c r="F246" s="1"/>
      <c r="G246" s="1"/>
      <c r="H246" s="1"/>
      <c r="I246" s="1"/>
      <c r="J246" s="1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</row>
    <row r="247" spans="1:26" ht="18.75" customHeight="1">
      <c r="A247" s="3"/>
      <c r="B247" s="126"/>
      <c r="C247" s="126"/>
      <c r="D247" s="126"/>
      <c r="E247" s="126"/>
      <c r="F247" s="1"/>
      <c r="G247" s="1"/>
      <c r="H247" s="1"/>
      <c r="I247" s="1"/>
      <c r="J247" s="1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  <c r="Z247" s="126"/>
    </row>
    <row r="248" spans="1:26" ht="18.75" customHeight="1">
      <c r="A248" s="3"/>
      <c r="B248" s="126"/>
      <c r="C248" s="126"/>
      <c r="D248" s="126"/>
      <c r="E248" s="126"/>
      <c r="F248" s="1"/>
      <c r="G248" s="1"/>
      <c r="H248" s="1"/>
      <c r="I248" s="1"/>
      <c r="J248" s="1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  <c r="Z248" s="126"/>
    </row>
    <row r="249" spans="1:26" ht="18.75" customHeight="1">
      <c r="A249" s="3"/>
      <c r="B249" s="126"/>
      <c r="C249" s="126"/>
      <c r="D249" s="126"/>
      <c r="E249" s="126"/>
      <c r="F249" s="1"/>
      <c r="G249" s="1"/>
      <c r="H249" s="1"/>
      <c r="I249" s="1"/>
      <c r="J249" s="1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</row>
    <row r="250" spans="1:26" ht="18.75" customHeight="1">
      <c r="A250" s="3"/>
      <c r="B250" s="126"/>
      <c r="C250" s="126"/>
      <c r="D250" s="126"/>
      <c r="E250" s="126"/>
      <c r="F250" s="1"/>
      <c r="G250" s="1"/>
      <c r="H250" s="1"/>
      <c r="I250" s="1"/>
      <c r="J250" s="1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  <c r="Z250" s="126"/>
    </row>
    <row r="251" spans="1:26" ht="18.75" customHeight="1">
      <c r="A251" s="3"/>
      <c r="B251" s="126"/>
      <c r="C251" s="126"/>
      <c r="D251" s="126"/>
      <c r="E251" s="126"/>
      <c r="F251" s="1"/>
      <c r="G251" s="1"/>
      <c r="H251" s="1"/>
      <c r="I251" s="1"/>
      <c r="J251" s="1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</row>
    <row r="252" spans="1:26" ht="18.75" customHeight="1">
      <c r="A252" s="3"/>
      <c r="B252" s="126"/>
      <c r="C252" s="126"/>
      <c r="D252" s="126"/>
      <c r="E252" s="126"/>
      <c r="F252" s="1"/>
      <c r="G252" s="1"/>
      <c r="H252" s="1"/>
      <c r="I252" s="1"/>
      <c r="J252" s="1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</row>
    <row r="253" spans="1:26" ht="18.75" customHeight="1">
      <c r="A253" s="3"/>
      <c r="B253" s="126"/>
      <c r="C253" s="126"/>
      <c r="D253" s="126"/>
      <c r="E253" s="126"/>
      <c r="F253" s="1"/>
      <c r="G253" s="1"/>
      <c r="H253" s="1"/>
      <c r="I253" s="1"/>
      <c r="J253" s="1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</row>
    <row r="254" spans="1:26" ht="18.75" customHeight="1">
      <c r="A254" s="3"/>
      <c r="B254" s="126"/>
      <c r="C254" s="126"/>
      <c r="D254" s="126"/>
      <c r="E254" s="126"/>
      <c r="F254" s="1"/>
      <c r="G254" s="1"/>
      <c r="H254" s="1"/>
      <c r="I254" s="1"/>
      <c r="J254" s="1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</row>
    <row r="255" spans="1:26" ht="18.75" customHeight="1">
      <c r="A255" s="3"/>
      <c r="B255" s="126"/>
      <c r="C255" s="126"/>
      <c r="D255" s="126"/>
      <c r="E255" s="126"/>
      <c r="F255" s="1"/>
      <c r="G255" s="1"/>
      <c r="H255" s="1"/>
      <c r="I255" s="1"/>
      <c r="J255" s="1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</row>
    <row r="256" spans="1:26" ht="18.75" customHeight="1">
      <c r="A256" s="3"/>
      <c r="B256" s="126"/>
      <c r="C256" s="126"/>
      <c r="D256" s="126"/>
      <c r="E256" s="126"/>
      <c r="F256" s="1"/>
      <c r="G256" s="1"/>
      <c r="H256" s="1"/>
      <c r="I256" s="1"/>
      <c r="J256" s="1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  <c r="Z256" s="126"/>
    </row>
    <row r="257" spans="1:26" ht="18.75" customHeight="1">
      <c r="A257" s="3"/>
      <c r="B257" s="126"/>
      <c r="C257" s="126"/>
      <c r="D257" s="126"/>
      <c r="E257" s="126"/>
      <c r="F257" s="1"/>
      <c r="G257" s="1"/>
      <c r="H257" s="1"/>
      <c r="I257" s="1"/>
      <c r="J257" s="1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</row>
    <row r="258" spans="1:26" ht="18.75" customHeight="1">
      <c r="A258" s="3"/>
      <c r="B258" s="126"/>
      <c r="C258" s="126"/>
      <c r="D258" s="126"/>
      <c r="E258" s="126"/>
      <c r="F258" s="1"/>
      <c r="G258" s="1"/>
      <c r="H258" s="1"/>
      <c r="I258" s="1"/>
      <c r="J258" s="1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  <c r="Z258" s="126"/>
    </row>
    <row r="259" spans="1:26" ht="18.75" customHeight="1">
      <c r="A259" s="3"/>
      <c r="B259" s="126"/>
      <c r="C259" s="126"/>
      <c r="D259" s="126"/>
      <c r="E259" s="126"/>
      <c r="F259" s="1"/>
      <c r="G259" s="1"/>
      <c r="H259" s="1"/>
      <c r="I259" s="1"/>
      <c r="J259" s="1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</row>
    <row r="260" spans="1:26" ht="18.75" customHeight="1">
      <c r="A260" s="3"/>
      <c r="B260" s="126"/>
      <c r="C260" s="126"/>
      <c r="D260" s="126"/>
      <c r="E260" s="126"/>
      <c r="F260" s="1"/>
      <c r="G260" s="1"/>
      <c r="H260" s="1"/>
      <c r="I260" s="1"/>
      <c r="J260" s="1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  <c r="Z260" s="126"/>
    </row>
    <row r="261" spans="1:26" ht="18.75" customHeight="1">
      <c r="A261" s="3"/>
      <c r="B261" s="126"/>
      <c r="C261" s="126"/>
      <c r="D261" s="126"/>
      <c r="E261" s="126"/>
      <c r="F261" s="1"/>
      <c r="G261" s="1"/>
      <c r="H261" s="1"/>
      <c r="I261" s="1"/>
      <c r="J261" s="1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  <c r="Z261" s="126"/>
    </row>
    <row r="262" spans="1:26" ht="18.75" customHeight="1">
      <c r="A262" s="3"/>
      <c r="B262" s="126"/>
      <c r="C262" s="126"/>
      <c r="D262" s="126"/>
      <c r="E262" s="126"/>
      <c r="F262" s="1"/>
      <c r="G262" s="1"/>
      <c r="H262" s="1"/>
      <c r="I262" s="1"/>
      <c r="J262" s="1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  <c r="Z262" s="126"/>
    </row>
    <row r="263" spans="1:26" ht="18.75" customHeight="1">
      <c r="A263" s="3"/>
      <c r="B263" s="126"/>
      <c r="C263" s="126"/>
      <c r="D263" s="126"/>
      <c r="E263" s="126"/>
      <c r="F263" s="1"/>
      <c r="G263" s="1"/>
      <c r="H263" s="1"/>
      <c r="I263" s="1"/>
      <c r="J263" s="1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</row>
    <row r="264" spans="1:26" ht="18.75" customHeight="1">
      <c r="A264" s="3"/>
      <c r="B264" s="126"/>
      <c r="C264" s="126"/>
      <c r="D264" s="126"/>
      <c r="E264" s="126"/>
      <c r="F264" s="1"/>
      <c r="G264" s="1"/>
      <c r="H264" s="1"/>
      <c r="I264" s="1"/>
      <c r="J264" s="1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  <c r="Z264" s="126"/>
    </row>
    <row r="265" spans="1:26" ht="18.75" customHeight="1">
      <c r="A265" s="3"/>
      <c r="B265" s="126"/>
      <c r="C265" s="126"/>
      <c r="D265" s="126"/>
      <c r="E265" s="126"/>
      <c r="F265" s="1"/>
      <c r="G265" s="1"/>
      <c r="H265" s="1"/>
      <c r="I265" s="1"/>
      <c r="J265" s="1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</row>
    <row r="266" spans="1:26" ht="18.75" customHeight="1">
      <c r="A266" s="3"/>
      <c r="B266" s="126"/>
      <c r="C266" s="126"/>
      <c r="D266" s="126"/>
      <c r="E266" s="126"/>
      <c r="F266" s="1"/>
      <c r="G266" s="1"/>
      <c r="H266" s="1"/>
      <c r="I266" s="1"/>
      <c r="J266" s="1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  <c r="V266" s="126"/>
      <c r="W266" s="126"/>
      <c r="X266" s="126"/>
      <c r="Y266" s="126"/>
      <c r="Z266" s="126"/>
    </row>
    <row r="267" spans="1:26" ht="18.75" customHeight="1">
      <c r="A267" s="3"/>
      <c r="B267" s="126"/>
      <c r="C267" s="126"/>
      <c r="D267" s="126"/>
      <c r="E267" s="126"/>
      <c r="F267" s="1"/>
      <c r="G267" s="1"/>
      <c r="H267" s="1"/>
      <c r="I267" s="1"/>
      <c r="J267" s="1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</row>
    <row r="268" spans="1:26" ht="18.75" customHeight="1">
      <c r="A268" s="3"/>
      <c r="B268" s="126"/>
      <c r="C268" s="126"/>
      <c r="D268" s="126"/>
      <c r="E268" s="126"/>
      <c r="F268" s="1"/>
      <c r="G268" s="1"/>
      <c r="H268" s="1"/>
      <c r="I268" s="1"/>
      <c r="J268" s="1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</row>
    <row r="269" spans="1:26" ht="18.75" customHeight="1">
      <c r="A269" s="1"/>
      <c r="B269" s="126"/>
      <c r="C269" s="126"/>
      <c r="D269" s="126"/>
      <c r="E269" s="12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26"/>
      <c r="C270" s="126"/>
      <c r="D270" s="126"/>
      <c r="E270" s="12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26"/>
      <c r="C271" s="126"/>
      <c r="D271" s="126"/>
      <c r="E271" s="12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26"/>
      <c r="C272" s="126"/>
      <c r="D272" s="126"/>
      <c r="E272" s="12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26"/>
      <c r="C273" s="126"/>
      <c r="D273" s="126"/>
      <c r="E273" s="12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26"/>
      <c r="C274" s="126"/>
      <c r="D274" s="126"/>
      <c r="E274" s="12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26"/>
      <c r="C275" s="126"/>
      <c r="D275" s="126"/>
      <c r="E275" s="12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26"/>
      <c r="C276" s="126"/>
      <c r="D276" s="126"/>
      <c r="E276" s="12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26"/>
      <c r="C277" s="126"/>
      <c r="D277" s="126"/>
      <c r="E277" s="12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26"/>
      <c r="C278" s="126"/>
      <c r="D278" s="126"/>
      <c r="E278" s="12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26"/>
      <c r="C279" s="126"/>
      <c r="D279" s="126"/>
      <c r="E279" s="12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26"/>
      <c r="C280" s="126"/>
      <c r="D280" s="126"/>
      <c r="E280" s="12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26"/>
      <c r="C281" s="126"/>
      <c r="D281" s="126"/>
      <c r="E281" s="12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26"/>
      <c r="C282" s="126"/>
      <c r="D282" s="126"/>
      <c r="E282" s="12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26"/>
      <c r="C283" s="126"/>
      <c r="D283" s="126"/>
      <c r="E283" s="12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26"/>
      <c r="C284" s="126"/>
      <c r="D284" s="126"/>
      <c r="E284" s="12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26"/>
      <c r="C285" s="126"/>
      <c r="D285" s="126"/>
      <c r="E285" s="12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26"/>
      <c r="C286" s="126"/>
      <c r="D286" s="126"/>
      <c r="E286" s="12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26"/>
      <c r="C287" s="126"/>
      <c r="D287" s="126"/>
      <c r="E287" s="12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26"/>
      <c r="C288" s="126"/>
      <c r="D288" s="126"/>
      <c r="E288" s="12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26"/>
      <c r="C289" s="126"/>
      <c r="D289" s="126"/>
      <c r="E289" s="12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26"/>
      <c r="C290" s="126"/>
      <c r="D290" s="126"/>
      <c r="E290" s="12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26"/>
      <c r="C291" s="126"/>
      <c r="D291" s="126"/>
      <c r="E291" s="12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26"/>
      <c r="C292" s="126"/>
      <c r="D292" s="126"/>
      <c r="E292" s="12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26"/>
      <c r="C293" s="126"/>
      <c r="D293" s="126"/>
      <c r="E293" s="12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26"/>
      <c r="C294" s="126"/>
      <c r="D294" s="126"/>
      <c r="E294" s="12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26"/>
      <c r="C295" s="126"/>
      <c r="D295" s="126"/>
      <c r="E295" s="12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26"/>
      <c r="C296" s="126"/>
      <c r="D296" s="126"/>
      <c r="E296" s="12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26"/>
      <c r="C297" s="126"/>
      <c r="D297" s="126"/>
      <c r="E297" s="12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26"/>
      <c r="C298" s="126"/>
      <c r="D298" s="126"/>
      <c r="E298" s="12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26"/>
      <c r="C299" s="126"/>
      <c r="D299" s="126"/>
      <c r="E299" s="12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26"/>
      <c r="C300" s="126"/>
      <c r="D300" s="126"/>
      <c r="E300" s="12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26"/>
      <c r="C301" s="126"/>
      <c r="D301" s="126"/>
      <c r="E301" s="12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26"/>
      <c r="C302" s="126"/>
      <c r="D302" s="126"/>
      <c r="E302" s="12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26"/>
      <c r="C303" s="126"/>
      <c r="D303" s="126"/>
      <c r="E303" s="12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26"/>
      <c r="C304" s="126"/>
      <c r="D304" s="126"/>
      <c r="E304" s="12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26"/>
      <c r="C305" s="126"/>
      <c r="D305" s="126"/>
      <c r="E305" s="12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26"/>
      <c r="C306" s="126"/>
      <c r="D306" s="126"/>
      <c r="E306" s="12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26"/>
      <c r="C307" s="126"/>
      <c r="D307" s="126"/>
      <c r="E307" s="12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26"/>
      <c r="C308" s="126"/>
      <c r="D308" s="126"/>
      <c r="E308" s="12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26"/>
      <c r="C309" s="126"/>
      <c r="D309" s="126"/>
      <c r="E309" s="12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26"/>
      <c r="C310" s="126"/>
      <c r="D310" s="126"/>
      <c r="E310" s="12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26"/>
      <c r="C311" s="126"/>
      <c r="D311" s="126"/>
      <c r="E311" s="12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26"/>
      <c r="C312" s="126"/>
      <c r="D312" s="126"/>
      <c r="E312" s="12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26"/>
      <c r="C313" s="126"/>
      <c r="D313" s="126"/>
      <c r="E313" s="12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26"/>
      <c r="C314" s="126"/>
      <c r="D314" s="126"/>
      <c r="E314" s="12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26"/>
      <c r="C315" s="126"/>
      <c r="D315" s="126"/>
      <c r="E315" s="12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26"/>
      <c r="C316" s="126"/>
      <c r="D316" s="126"/>
      <c r="E316" s="12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26"/>
      <c r="C317" s="126"/>
      <c r="D317" s="126"/>
      <c r="E317" s="12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26"/>
      <c r="C318" s="126"/>
      <c r="D318" s="126"/>
      <c r="E318" s="12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26"/>
      <c r="C319" s="126"/>
      <c r="D319" s="126"/>
      <c r="E319" s="12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26"/>
      <c r="C320" s="126"/>
      <c r="D320" s="126"/>
      <c r="E320" s="12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26"/>
      <c r="C321" s="126"/>
      <c r="D321" s="126"/>
      <c r="E321" s="12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26"/>
      <c r="C322" s="126"/>
      <c r="D322" s="126"/>
      <c r="E322" s="12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26"/>
      <c r="C323" s="126"/>
      <c r="D323" s="126"/>
      <c r="E323" s="12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26"/>
      <c r="C324" s="126"/>
      <c r="D324" s="126"/>
      <c r="E324" s="12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26"/>
      <c r="C325" s="126"/>
      <c r="D325" s="126"/>
      <c r="E325" s="12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26"/>
      <c r="C326" s="126"/>
      <c r="D326" s="126"/>
      <c r="E326" s="12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26"/>
      <c r="C327" s="126"/>
      <c r="D327" s="126"/>
      <c r="E327" s="12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26"/>
      <c r="C328" s="126"/>
      <c r="D328" s="126"/>
      <c r="E328" s="12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26"/>
      <c r="C329" s="126"/>
      <c r="D329" s="126"/>
      <c r="E329" s="12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26"/>
      <c r="C330" s="126"/>
      <c r="D330" s="126"/>
      <c r="E330" s="12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26"/>
      <c r="C331" s="126"/>
      <c r="D331" s="126"/>
      <c r="E331" s="12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26"/>
      <c r="C332" s="126"/>
      <c r="D332" s="126"/>
      <c r="E332" s="12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26"/>
      <c r="C333" s="126"/>
      <c r="D333" s="126"/>
      <c r="E333" s="12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26"/>
      <c r="C334" s="126"/>
      <c r="D334" s="126"/>
      <c r="E334" s="12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26"/>
      <c r="C335" s="126"/>
      <c r="D335" s="126"/>
      <c r="E335" s="12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26"/>
      <c r="C336" s="126"/>
      <c r="D336" s="126"/>
      <c r="E336" s="12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26"/>
      <c r="C337" s="126"/>
      <c r="D337" s="126"/>
      <c r="E337" s="12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26"/>
      <c r="C338" s="126"/>
      <c r="D338" s="126"/>
      <c r="E338" s="12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26"/>
      <c r="C339" s="126"/>
      <c r="D339" s="126"/>
      <c r="E339" s="12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26"/>
      <c r="C340" s="126"/>
      <c r="D340" s="126"/>
      <c r="E340" s="12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26"/>
      <c r="C341" s="126"/>
      <c r="D341" s="126"/>
      <c r="E341" s="12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26"/>
      <c r="C342" s="126"/>
      <c r="D342" s="126"/>
      <c r="E342" s="12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26"/>
      <c r="C343" s="126"/>
      <c r="D343" s="126"/>
      <c r="E343" s="12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26"/>
      <c r="C344" s="126"/>
      <c r="D344" s="126"/>
      <c r="E344" s="12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26"/>
      <c r="C345" s="126"/>
      <c r="D345" s="126"/>
      <c r="E345" s="12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26"/>
      <c r="C346" s="126"/>
      <c r="D346" s="126"/>
      <c r="E346" s="12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26"/>
      <c r="C347" s="126"/>
      <c r="D347" s="126"/>
      <c r="E347" s="12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26"/>
      <c r="C348" s="126"/>
      <c r="D348" s="126"/>
      <c r="E348" s="12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26"/>
      <c r="C349" s="126"/>
      <c r="D349" s="126"/>
      <c r="E349" s="12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26"/>
      <c r="C350" s="126"/>
      <c r="D350" s="126"/>
      <c r="E350" s="12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26"/>
      <c r="C351" s="126"/>
      <c r="D351" s="126"/>
      <c r="E351" s="12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26"/>
      <c r="C352" s="126"/>
      <c r="D352" s="126"/>
      <c r="E352" s="12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26"/>
      <c r="C353" s="126"/>
      <c r="D353" s="126"/>
      <c r="E353" s="12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26"/>
      <c r="C354" s="126"/>
      <c r="D354" s="126"/>
      <c r="E354" s="12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26"/>
      <c r="C355" s="126"/>
      <c r="D355" s="126"/>
      <c r="E355" s="12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26"/>
      <c r="C356" s="126"/>
      <c r="D356" s="126"/>
      <c r="E356" s="12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26"/>
      <c r="C357" s="126"/>
      <c r="D357" s="126"/>
      <c r="E357" s="12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26"/>
      <c r="C358" s="126"/>
      <c r="D358" s="126"/>
      <c r="E358" s="12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26"/>
      <c r="C359" s="126"/>
      <c r="D359" s="126"/>
      <c r="E359" s="12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26"/>
      <c r="C360" s="126"/>
      <c r="D360" s="126"/>
      <c r="E360" s="12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26"/>
      <c r="C361" s="126"/>
      <c r="D361" s="126"/>
      <c r="E361" s="12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26"/>
      <c r="C362" s="126"/>
      <c r="D362" s="126"/>
      <c r="E362" s="12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26"/>
      <c r="C363" s="126"/>
      <c r="D363" s="126"/>
      <c r="E363" s="12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26"/>
      <c r="C364" s="126"/>
      <c r="D364" s="126"/>
      <c r="E364" s="12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26"/>
      <c r="C365" s="126"/>
      <c r="D365" s="126"/>
      <c r="E365" s="12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26"/>
      <c r="C366" s="126"/>
      <c r="D366" s="126"/>
      <c r="E366" s="12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26"/>
      <c r="C367" s="126"/>
      <c r="D367" s="126"/>
      <c r="E367" s="12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26"/>
      <c r="C368" s="126"/>
      <c r="D368" s="126"/>
      <c r="E368" s="12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26"/>
      <c r="C369" s="126"/>
      <c r="D369" s="126"/>
      <c r="E369" s="12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26"/>
      <c r="C370" s="126"/>
      <c r="D370" s="126"/>
      <c r="E370" s="12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26"/>
      <c r="C371" s="126"/>
      <c r="D371" s="126"/>
      <c r="E371" s="12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26"/>
      <c r="C372" s="126"/>
      <c r="D372" s="126"/>
      <c r="E372" s="12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26"/>
      <c r="C373" s="126"/>
      <c r="D373" s="126"/>
      <c r="E373" s="12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26"/>
      <c r="C374" s="126"/>
      <c r="D374" s="126"/>
      <c r="E374" s="12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26"/>
      <c r="C375" s="126"/>
      <c r="D375" s="126"/>
      <c r="E375" s="12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26"/>
      <c r="C376" s="126"/>
      <c r="D376" s="126"/>
      <c r="E376" s="12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26"/>
      <c r="C377" s="126"/>
      <c r="D377" s="126"/>
      <c r="E377" s="12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26"/>
      <c r="C378" s="126"/>
      <c r="D378" s="126"/>
      <c r="E378" s="12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26"/>
      <c r="C379" s="126"/>
      <c r="D379" s="126"/>
      <c r="E379" s="12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26"/>
      <c r="C380" s="126"/>
      <c r="D380" s="126"/>
      <c r="E380" s="12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26"/>
      <c r="C381" s="126"/>
      <c r="D381" s="126"/>
      <c r="E381" s="12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26"/>
      <c r="C382" s="126"/>
      <c r="D382" s="126"/>
      <c r="E382" s="12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26"/>
      <c r="C383" s="126"/>
      <c r="D383" s="126"/>
      <c r="E383" s="12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26"/>
      <c r="C384" s="126"/>
      <c r="D384" s="126"/>
      <c r="E384" s="12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26"/>
      <c r="C385" s="126"/>
      <c r="D385" s="126"/>
      <c r="E385" s="12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26"/>
      <c r="C386" s="126"/>
      <c r="D386" s="126"/>
      <c r="E386" s="12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26"/>
      <c r="C387" s="126"/>
      <c r="D387" s="126"/>
      <c r="E387" s="12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26"/>
      <c r="C388" s="126"/>
      <c r="D388" s="126"/>
      <c r="E388" s="12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26"/>
      <c r="C389" s="126"/>
      <c r="D389" s="126"/>
      <c r="E389" s="12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26"/>
      <c r="C390" s="126"/>
      <c r="D390" s="126"/>
      <c r="E390" s="12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26"/>
      <c r="C391" s="126"/>
      <c r="D391" s="126"/>
      <c r="E391" s="12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26"/>
      <c r="C392" s="126"/>
      <c r="D392" s="126"/>
      <c r="E392" s="12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26"/>
      <c r="C393" s="126"/>
      <c r="D393" s="126"/>
      <c r="E393" s="12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26"/>
      <c r="C394" s="126"/>
      <c r="D394" s="126"/>
      <c r="E394" s="12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26"/>
      <c r="C395" s="126"/>
      <c r="D395" s="126"/>
      <c r="E395" s="12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26"/>
      <c r="C396" s="126"/>
      <c r="D396" s="126"/>
      <c r="E396" s="12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26"/>
      <c r="C397" s="126"/>
      <c r="D397" s="126"/>
      <c r="E397" s="12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26"/>
      <c r="C398" s="126"/>
      <c r="D398" s="126"/>
      <c r="E398" s="12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26"/>
      <c r="C399" s="126"/>
      <c r="D399" s="126"/>
      <c r="E399" s="12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26"/>
      <c r="C400" s="126"/>
      <c r="D400" s="126"/>
      <c r="E400" s="12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26"/>
      <c r="C401" s="126"/>
      <c r="D401" s="126"/>
      <c r="E401" s="12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26"/>
      <c r="C402" s="126"/>
      <c r="D402" s="126"/>
      <c r="E402" s="12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26"/>
      <c r="C403" s="126"/>
      <c r="D403" s="126"/>
      <c r="E403" s="12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26"/>
      <c r="C404" s="126"/>
      <c r="D404" s="126"/>
      <c r="E404" s="12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26"/>
      <c r="C405" s="126"/>
      <c r="D405" s="126"/>
      <c r="E405" s="12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26"/>
      <c r="C406" s="126"/>
      <c r="D406" s="126"/>
      <c r="E406" s="12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26"/>
      <c r="C407" s="126"/>
      <c r="D407" s="126"/>
      <c r="E407" s="12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26"/>
      <c r="C408" s="126"/>
      <c r="D408" s="126"/>
      <c r="E408" s="12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26"/>
      <c r="C409" s="126"/>
      <c r="D409" s="126"/>
      <c r="E409" s="12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26"/>
      <c r="C410" s="126"/>
      <c r="D410" s="126"/>
      <c r="E410" s="12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26"/>
      <c r="C411" s="126"/>
      <c r="D411" s="126"/>
      <c r="E411" s="12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26"/>
      <c r="C412" s="126"/>
      <c r="D412" s="126"/>
      <c r="E412" s="12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26"/>
      <c r="C413" s="126"/>
      <c r="D413" s="126"/>
      <c r="E413" s="12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26"/>
      <c r="C414" s="126"/>
      <c r="D414" s="126"/>
      <c r="E414" s="12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26"/>
      <c r="C415" s="126"/>
      <c r="D415" s="126"/>
      <c r="E415" s="12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26"/>
      <c r="C416" s="126"/>
      <c r="D416" s="126"/>
      <c r="E416" s="12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26"/>
      <c r="C417" s="126"/>
      <c r="D417" s="126"/>
      <c r="E417" s="12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26"/>
      <c r="C418" s="126"/>
      <c r="D418" s="126"/>
      <c r="E418" s="12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26"/>
      <c r="C419" s="126"/>
      <c r="D419" s="126"/>
      <c r="E419" s="12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26"/>
      <c r="C420" s="126"/>
      <c r="D420" s="126"/>
      <c r="E420" s="12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26"/>
      <c r="C421" s="126"/>
      <c r="D421" s="126"/>
      <c r="E421" s="12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26"/>
      <c r="C422" s="126"/>
      <c r="D422" s="126"/>
      <c r="E422" s="12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26"/>
      <c r="C423" s="126"/>
      <c r="D423" s="126"/>
      <c r="E423" s="12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26"/>
      <c r="C424" s="126"/>
      <c r="D424" s="126"/>
      <c r="E424" s="12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26"/>
      <c r="C425" s="126"/>
      <c r="D425" s="126"/>
      <c r="E425" s="12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26"/>
      <c r="C426" s="126"/>
      <c r="D426" s="126"/>
      <c r="E426" s="12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26"/>
      <c r="C427" s="126"/>
      <c r="D427" s="126"/>
      <c r="E427" s="12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26"/>
      <c r="C428" s="126"/>
      <c r="D428" s="126"/>
      <c r="E428" s="12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26"/>
      <c r="C429" s="126"/>
      <c r="D429" s="126"/>
      <c r="E429" s="12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26"/>
      <c r="C430" s="126"/>
      <c r="D430" s="126"/>
      <c r="E430" s="12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26"/>
      <c r="C431" s="126"/>
      <c r="D431" s="126"/>
      <c r="E431" s="12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26"/>
      <c r="C432" s="126"/>
      <c r="D432" s="126"/>
      <c r="E432" s="12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26"/>
      <c r="C433" s="126"/>
      <c r="D433" s="126"/>
      <c r="E433" s="12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26"/>
      <c r="C434" s="126"/>
      <c r="D434" s="126"/>
      <c r="E434" s="12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26"/>
      <c r="C435" s="126"/>
      <c r="D435" s="126"/>
      <c r="E435" s="12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26"/>
      <c r="C436" s="126"/>
      <c r="D436" s="126"/>
      <c r="E436" s="12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26"/>
      <c r="C437" s="126"/>
      <c r="D437" s="126"/>
      <c r="E437" s="12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26"/>
      <c r="C438" s="126"/>
      <c r="D438" s="126"/>
      <c r="E438" s="12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26"/>
      <c r="C439" s="126"/>
      <c r="D439" s="126"/>
      <c r="E439" s="12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26"/>
      <c r="C440" s="126"/>
      <c r="D440" s="126"/>
      <c r="E440" s="12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26"/>
      <c r="C441" s="126"/>
      <c r="D441" s="126"/>
      <c r="E441" s="12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26"/>
      <c r="C442" s="126"/>
      <c r="D442" s="126"/>
      <c r="E442" s="12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26"/>
      <c r="C443" s="126"/>
      <c r="D443" s="126"/>
      <c r="E443" s="12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26"/>
      <c r="C444" s="126"/>
      <c r="D444" s="126"/>
      <c r="E444" s="12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26"/>
      <c r="C445" s="126"/>
      <c r="D445" s="126"/>
      <c r="E445" s="12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26"/>
      <c r="C446" s="126"/>
      <c r="D446" s="126"/>
      <c r="E446" s="12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26"/>
      <c r="C447" s="126"/>
      <c r="D447" s="126"/>
      <c r="E447" s="12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26"/>
      <c r="C448" s="126"/>
      <c r="D448" s="126"/>
      <c r="E448" s="12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26"/>
      <c r="C449" s="126"/>
      <c r="D449" s="126"/>
      <c r="E449" s="12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26"/>
      <c r="C450" s="126"/>
      <c r="D450" s="126"/>
      <c r="E450" s="12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26"/>
      <c r="C451" s="126"/>
      <c r="D451" s="126"/>
      <c r="E451" s="12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26"/>
      <c r="C452" s="126"/>
      <c r="D452" s="126"/>
      <c r="E452" s="12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26"/>
      <c r="C453" s="126"/>
      <c r="D453" s="126"/>
      <c r="E453" s="12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26"/>
      <c r="C454" s="126"/>
      <c r="D454" s="126"/>
      <c r="E454" s="12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26"/>
      <c r="C455" s="126"/>
      <c r="D455" s="126"/>
      <c r="E455" s="12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26"/>
      <c r="C456" s="126"/>
      <c r="D456" s="126"/>
      <c r="E456" s="12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26"/>
      <c r="C457" s="126"/>
      <c r="D457" s="126"/>
      <c r="E457" s="12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26"/>
      <c r="C458" s="126"/>
      <c r="D458" s="126"/>
      <c r="E458" s="12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26"/>
      <c r="C459" s="126"/>
      <c r="D459" s="126"/>
      <c r="E459" s="12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26"/>
      <c r="C460" s="126"/>
      <c r="D460" s="126"/>
      <c r="E460" s="12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26"/>
      <c r="C461" s="126"/>
      <c r="D461" s="126"/>
      <c r="E461" s="12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26"/>
      <c r="C462" s="126"/>
      <c r="D462" s="126"/>
      <c r="E462" s="12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26"/>
      <c r="C463" s="126"/>
      <c r="D463" s="126"/>
      <c r="E463" s="12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26"/>
      <c r="C464" s="126"/>
      <c r="D464" s="126"/>
      <c r="E464" s="12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26"/>
      <c r="C465" s="126"/>
      <c r="D465" s="126"/>
      <c r="E465" s="12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26"/>
      <c r="C466" s="126"/>
      <c r="D466" s="126"/>
      <c r="E466" s="12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26"/>
      <c r="C467" s="126"/>
      <c r="D467" s="126"/>
      <c r="E467" s="12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26"/>
      <c r="C468" s="126"/>
      <c r="D468" s="126"/>
      <c r="E468" s="12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26"/>
      <c r="C469" s="126"/>
      <c r="D469" s="126"/>
      <c r="E469" s="12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26"/>
      <c r="C470" s="126"/>
      <c r="D470" s="126"/>
      <c r="E470" s="12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26"/>
      <c r="C471" s="126"/>
      <c r="D471" s="126"/>
      <c r="E471" s="12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26"/>
      <c r="C472" s="126"/>
      <c r="D472" s="126"/>
      <c r="E472" s="12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26"/>
      <c r="C473" s="126"/>
      <c r="D473" s="126"/>
      <c r="E473" s="12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26"/>
      <c r="C474" s="126"/>
      <c r="D474" s="126"/>
      <c r="E474" s="12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26"/>
      <c r="C475" s="126"/>
      <c r="D475" s="126"/>
      <c r="E475" s="12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26"/>
      <c r="C476" s="126"/>
      <c r="D476" s="126"/>
      <c r="E476" s="12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26"/>
      <c r="C477" s="126"/>
      <c r="D477" s="126"/>
      <c r="E477" s="12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26"/>
      <c r="C478" s="126"/>
      <c r="D478" s="126"/>
      <c r="E478" s="12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26"/>
      <c r="C479" s="126"/>
      <c r="D479" s="126"/>
      <c r="E479" s="12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26"/>
      <c r="C480" s="126"/>
      <c r="D480" s="126"/>
      <c r="E480" s="12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26"/>
      <c r="C481" s="126"/>
      <c r="D481" s="126"/>
      <c r="E481" s="12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26"/>
      <c r="C482" s="126"/>
      <c r="D482" s="126"/>
      <c r="E482" s="12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26"/>
      <c r="C483" s="126"/>
      <c r="D483" s="126"/>
      <c r="E483" s="12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26"/>
      <c r="C484" s="126"/>
      <c r="D484" s="126"/>
      <c r="E484" s="12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26"/>
      <c r="C485" s="126"/>
      <c r="D485" s="126"/>
      <c r="E485" s="12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26"/>
      <c r="C486" s="126"/>
      <c r="D486" s="126"/>
      <c r="E486" s="12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26"/>
      <c r="C487" s="126"/>
      <c r="D487" s="126"/>
      <c r="E487" s="12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26"/>
      <c r="C488" s="126"/>
      <c r="D488" s="126"/>
      <c r="E488" s="12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26"/>
      <c r="C489" s="126"/>
      <c r="D489" s="126"/>
      <c r="E489" s="12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26"/>
      <c r="C490" s="126"/>
      <c r="D490" s="126"/>
      <c r="E490" s="12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26"/>
      <c r="C491" s="126"/>
      <c r="D491" s="126"/>
      <c r="E491" s="12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26"/>
      <c r="C492" s="126"/>
      <c r="D492" s="126"/>
      <c r="E492" s="12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26"/>
      <c r="C493" s="126"/>
      <c r="D493" s="126"/>
      <c r="E493" s="12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26"/>
      <c r="C494" s="126"/>
      <c r="D494" s="126"/>
      <c r="E494" s="12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26"/>
      <c r="C495" s="126"/>
      <c r="D495" s="126"/>
      <c r="E495" s="12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26"/>
      <c r="C496" s="126"/>
      <c r="D496" s="126"/>
      <c r="E496" s="12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26"/>
      <c r="C497" s="126"/>
      <c r="D497" s="126"/>
      <c r="E497" s="12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26"/>
      <c r="C498" s="126"/>
      <c r="D498" s="126"/>
      <c r="E498" s="12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26"/>
      <c r="C499" s="126"/>
      <c r="D499" s="126"/>
      <c r="E499" s="12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26"/>
      <c r="C500" s="126"/>
      <c r="D500" s="126"/>
      <c r="E500" s="12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26"/>
      <c r="C501" s="126"/>
      <c r="D501" s="126"/>
      <c r="E501" s="12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26"/>
      <c r="C502" s="126"/>
      <c r="D502" s="126"/>
      <c r="E502" s="12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26"/>
      <c r="C503" s="126"/>
      <c r="D503" s="126"/>
      <c r="E503" s="12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26"/>
      <c r="C504" s="126"/>
      <c r="D504" s="126"/>
      <c r="E504" s="12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26"/>
      <c r="C505" s="126"/>
      <c r="D505" s="126"/>
      <c r="E505" s="12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26"/>
      <c r="C506" s="126"/>
      <c r="D506" s="126"/>
      <c r="E506" s="12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26"/>
      <c r="C507" s="126"/>
      <c r="D507" s="126"/>
      <c r="E507" s="12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26"/>
      <c r="C508" s="126"/>
      <c r="D508" s="126"/>
      <c r="E508" s="12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26"/>
      <c r="C509" s="126"/>
      <c r="D509" s="126"/>
      <c r="E509" s="12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26"/>
      <c r="C510" s="126"/>
      <c r="D510" s="126"/>
      <c r="E510" s="12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26"/>
      <c r="C511" s="126"/>
      <c r="D511" s="126"/>
      <c r="E511" s="12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26"/>
      <c r="C512" s="126"/>
      <c r="D512" s="126"/>
      <c r="E512" s="12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26"/>
      <c r="C513" s="126"/>
      <c r="D513" s="126"/>
      <c r="E513" s="12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26"/>
      <c r="C514" s="126"/>
      <c r="D514" s="126"/>
      <c r="E514" s="12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26"/>
      <c r="C515" s="126"/>
      <c r="D515" s="126"/>
      <c r="E515" s="12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26"/>
      <c r="C516" s="126"/>
      <c r="D516" s="126"/>
      <c r="E516" s="12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26"/>
      <c r="C517" s="126"/>
      <c r="D517" s="126"/>
      <c r="E517" s="12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26"/>
      <c r="C518" s="126"/>
      <c r="D518" s="126"/>
      <c r="E518" s="12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26"/>
      <c r="C519" s="126"/>
      <c r="D519" s="126"/>
      <c r="E519" s="12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26"/>
      <c r="C520" s="126"/>
      <c r="D520" s="126"/>
      <c r="E520" s="12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26"/>
      <c r="C521" s="126"/>
      <c r="D521" s="126"/>
      <c r="E521" s="12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26"/>
      <c r="C522" s="126"/>
      <c r="D522" s="126"/>
      <c r="E522" s="12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26"/>
      <c r="C523" s="126"/>
      <c r="D523" s="126"/>
      <c r="E523" s="12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26"/>
      <c r="C524" s="126"/>
      <c r="D524" s="126"/>
      <c r="E524" s="12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26"/>
      <c r="C525" s="126"/>
      <c r="D525" s="126"/>
      <c r="E525" s="12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26"/>
      <c r="C526" s="126"/>
      <c r="D526" s="126"/>
      <c r="E526" s="12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26"/>
      <c r="C527" s="126"/>
      <c r="D527" s="126"/>
      <c r="E527" s="12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26"/>
      <c r="C528" s="126"/>
      <c r="D528" s="126"/>
      <c r="E528" s="12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26"/>
      <c r="C529" s="126"/>
      <c r="D529" s="126"/>
      <c r="E529" s="12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26"/>
      <c r="C530" s="126"/>
      <c r="D530" s="126"/>
      <c r="E530" s="12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26"/>
      <c r="C531" s="126"/>
      <c r="D531" s="126"/>
      <c r="E531" s="12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26"/>
      <c r="C532" s="126"/>
      <c r="D532" s="126"/>
      <c r="E532" s="12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26"/>
      <c r="C533" s="126"/>
      <c r="D533" s="126"/>
      <c r="E533" s="12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26"/>
      <c r="C534" s="126"/>
      <c r="D534" s="126"/>
      <c r="E534" s="12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26"/>
      <c r="C535" s="126"/>
      <c r="D535" s="126"/>
      <c r="E535" s="12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26"/>
      <c r="C536" s="126"/>
      <c r="D536" s="126"/>
      <c r="E536" s="12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26"/>
      <c r="C537" s="126"/>
      <c r="D537" s="126"/>
      <c r="E537" s="12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26"/>
      <c r="C538" s="126"/>
      <c r="D538" s="126"/>
      <c r="E538" s="12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26"/>
      <c r="C539" s="126"/>
      <c r="D539" s="126"/>
      <c r="E539" s="12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26"/>
      <c r="C540" s="126"/>
      <c r="D540" s="126"/>
      <c r="E540" s="12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26"/>
      <c r="C541" s="126"/>
      <c r="D541" s="126"/>
      <c r="E541" s="12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26"/>
      <c r="C542" s="126"/>
      <c r="D542" s="126"/>
      <c r="E542" s="12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26"/>
      <c r="C543" s="126"/>
      <c r="D543" s="126"/>
      <c r="E543" s="12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26"/>
      <c r="C544" s="126"/>
      <c r="D544" s="126"/>
      <c r="E544" s="12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26"/>
      <c r="C545" s="126"/>
      <c r="D545" s="126"/>
      <c r="E545" s="12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26"/>
      <c r="C546" s="126"/>
      <c r="D546" s="126"/>
      <c r="E546" s="12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26"/>
      <c r="C547" s="126"/>
      <c r="D547" s="126"/>
      <c r="E547" s="12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26"/>
      <c r="C548" s="126"/>
      <c r="D548" s="126"/>
      <c r="E548" s="12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26"/>
      <c r="C549" s="126"/>
      <c r="D549" s="126"/>
      <c r="E549" s="12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26"/>
      <c r="C550" s="126"/>
      <c r="D550" s="126"/>
      <c r="E550" s="12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26"/>
      <c r="C551" s="126"/>
      <c r="D551" s="126"/>
      <c r="E551" s="12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26"/>
      <c r="C552" s="126"/>
      <c r="D552" s="126"/>
      <c r="E552" s="12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26"/>
      <c r="C553" s="126"/>
      <c r="D553" s="126"/>
      <c r="E553" s="12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26"/>
      <c r="C554" s="126"/>
      <c r="D554" s="126"/>
      <c r="E554" s="12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26"/>
      <c r="C555" s="126"/>
      <c r="D555" s="126"/>
      <c r="E555" s="12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26"/>
      <c r="C556" s="126"/>
      <c r="D556" s="126"/>
      <c r="E556" s="12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26"/>
      <c r="C557" s="126"/>
      <c r="D557" s="126"/>
      <c r="E557" s="12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26"/>
      <c r="C558" s="126"/>
      <c r="D558" s="126"/>
      <c r="E558" s="12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26"/>
      <c r="C559" s="126"/>
      <c r="D559" s="126"/>
      <c r="E559" s="12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26"/>
      <c r="C560" s="126"/>
      <c r="D560" s="126"/>
      <c r="E560" s="12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26"/>
      <c r="C561" s="126"/>
      <c r="D561" s="126"/>
      <c r="E561" s="12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26"/>
      <c r="C562" s="126"/>
      <c r="D562" s="126"/>
      <c r="E562" s="12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26"/>
      <c r="C563" s="126"/>
      <c r="D563" s="126"/>
      <c r="E563" s="12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26"/>
      <c r="C564" s="126"/>
      <c r="D564" s="126"/>
      <c r="E564" s="12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26"/>
      <c r="C565" s="126"/>
      <c r="D565" s="126"/>
      <c r="E565" s="12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26"/>
      <c r="C566" s="126"/>
      <c r="D566" s="126"/>
      <c r="E566" s="12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26"/>
      <c r="C567" s="126"/>
      <c r="D567" s="126"/>
      <c r="E567" s="12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26"/>
      <c r="C568" s="126"/>
      <c r="D568" s="126"/>
      <c r="E568" s="12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26"/>
      <c r="C569" s="126"/>
      <c r="D569" s="126"/>
      <c r="E569" s="12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26"/>
      <c r="C570" s="126"/>
      <c r="D570" s="126"/>
      <c r="E570" s="12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26"/>
      <c r="C571" s="126"/>
      <c r="D571" s="126"/>
      <c r="E571" s="12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26"/>
      <c r="C572" s="126"/>
      <c r="D572" s="126"/>
      <c r="E572" s="12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26"/>
      <c r="C573" s="126"/>
      <c r="D573" s="126"/>
      <c r="E573" s="12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26"/>
      <c r="C574" s="126"/>
      <c r="D574" s="126"/>
      <c r="E574" s="12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26"/>
      <c r="C575" s="126"/>
      <c r="D575" s="126"/>
      <c r="E575" s="12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26"/>
      <c r="C576" s="126"/>
      <c r="D576" s="126"/>
      <c r="E576" s="12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26"/>
      <c r="C577" s="126"/>
      <c r="D577" s="126"/>
      <c r="E577" s="12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26"/>
      <c r="C578" s="126"/>
      <c r="D578" s="126"/>
      <c r="E578" s="12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26"/>
      <c r="C579" s="126"/>
      <c r="D579" s="126"/>
      <c r="E579" s="12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26"/>
      <c r="C580" s="126"/>
      <c r="D580" s="126"/>
      <c r="E580" s="12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26"/>
      <c r="C581" s="126"/>
      <c r="D581" s="126"/>
      <c r="E581" s="12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26"/>
      <c r="C582" s="126"/>
      <c r="D582" s="126"/>
      <c r="E582" s="12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26"/>
      <c r="C583" s="126"/>
      <c r="D583" s="126"/>
      <c r="E583" s="12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26"/>
      <c r="C584" s="126"/>
      <c r="D584" s="126"/>
      <c r="E584" s="12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26"/>
      <c r="C585" s="126"/>
      <c r="D585" s="126"/>
      <c r="E585" s="12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26"/>
      <c r="C586" s="126"/>
      <c r="D586" s="126"/>
      <c r="E586" s="12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26"/>
      <c r="C587" s="126"/>
      <c r="D587" s="126"/>
      <c r="E587" s="12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26"/>
      <c r="C588" s="126"/>
      <c r="D588" s="126"/>
      <c r="E588" s="12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26"/>
      <c r="C589" s="126"/>
      <c r="D589" s="126"/>
      <c r="E589" s="12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26"/>
      <c r="C590" s="126"/>
      <c r="D590" s="126"/>
      <c r="E590" s="12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26"/>
      <c r="C591" s="126"/>
      <c r="D591" s="126"/>
      <c r="E591" s="12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26"/>
      <c r="C592" s="126"/>
      <c r="D592" s="126"/>
      <c r="E592" s="12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26"/>
      <c r="C593" s="126"/>
      <c r="D593" s="126"/>
      <c r="E593" s="12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26"/>
      <c r="C594" s="126"/>
      <c r="D594" s="126"/>
      <c r="E594" s="12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26"/>
      <c r="C595" s="126"/>
      <c r="D595" s="126"/>
      <c r="E595" s="12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26"/>
      <c r="C596" s="126"/>
      <c r="D596" s="126"/>
      <c r="E596" s="12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26"/>
      <c r="C597" s="126"/>
      <c r="D597" s="126"/>
      <c r="E597" s="12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26"/>
      <c r="C598" s="126"/>
      <c r="D598" s="126"/>
      <c r="E598" s="12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26"/>
      <c r="C599" s="126"/>
      <c r="D599" s="126"/>
      <c r="E599" s="12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26"/>
      <c r="C600" s="126"/>
      <c r="D600" s="126"/>
      <c r="E600" s="12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26"/>
      <c r="C601" s="126"/>
      <c r="D601" s="126"/>
      <c r="E601" s="12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26"/>
      <c r="C602" s="126"/>
      <c r="D602" s="126"/>
      <c r="E602" s="12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26"/>
      <c r="C603" s="126"/>
      <c r="D603" s="126"/>
      <c r="E603" s="12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26"/>
      <c r="C604" s="126"/>
      <c r="D604" s="126"/>
      <c r="E604" s="12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26"/>
      <c r="C605" s="126"/>
      <c r="D605" s="126"/>
      <c r="E605" s="12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26"/>
      <c r="C606" s="126"/>
      <c r="D606" s="126"/>
      <c r="E606" s="12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26"/>
      <c r="C607" s="126"/>
      <c r="D607" s="126"/>
      <c r="E607" s="12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26"/>
      <c r="C608" s="126"/>
      <c r="D608" s="126"/>
      <c r="E608" s="12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26"/>
      <c r="C609" s="126"/>
      <c r="D609" s="126"/>
      <c r="E609" s="12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26"/>
      <c r="C610" s="126"/>
      <c r="D610" s="126"/>
      <c r="E610" s="12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26"/>
      <c r="C611" s="126"/>
      <c r="D611" s="126"/>
      <c r="E611" s="12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26"/>
      <c r="C612" s="126"/>
      <c r="D612" s="126"/>
      <c r="E612" s="12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26"/>
      <c r="C613" s="126"/>
      <c r="D613" s="126"/>
      <c r="E613" s="12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26"/>
      <c r="C614" s="126"/>
      <c r="D614" s="126"/>
      <c r="E614" s="12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26"/>
      <c r="C615" s="126"/>
      <c r="D615" s="126"/>
      <c r="E615" s="12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26"/>
      <c r="C616" s="126"/>
      <c r="D616" s="126"/>
      <c r="E616" s="12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26"/>
      <c r="C617" s="126"/>
      <c r="D617" s="126"/>
      <c r="E617" s="12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26"/>
      <c r="C618" s="126"/>
      <c r="D618" s="126"/>
      <c r="E618" s="12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26"/>
      <c r="C619" s="126"/>
      <c r="D619" s="126"/>
      <c r="E619" s="12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26"/>
      <c r="C620" s="126"/>
      <c r="D620" s="126"/>
      <c r="E620" s="12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26"/>
      <c r="C621" s="126"/>
      <c r="D621" s="126"/>
      <c r="E621" s="12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26"/>
      <c r="C622" s="126"/>
      <c r="D622" s="126"/>
      <c r="E622" s="12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26"/>
      <c r="C623" s="126"/>
      <c r="D623" s="126"/>
      <c r="E623" s="12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26"/>
      <c r="C624" s="126"/>
      <c r="D624" s="126"/>
      <c r="E624" s="12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26"/>
      <c r="C625" s="126"/>
      <c r="D625" s="126"/>
      <c r="E625" s="12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26"/>
      <c r="C626" s="126"/>
      <c r="D626" s="126"/>
      <c r="E626" s="12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26"/>
      <c r="C627" s="126"/>
      <c r="D627" s="126"/>
      <c r="E627" s="12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26"/>
      <c r="C628" s="126"/>
      <c r="D628" s="126"/>
      <c r="E628" s="12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26"/>
      <c r="C629" s="126"/>
      <c r="D629" s="126"/>
      <c r="E629" s="12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26"/>
      <c r="C630" s="126"/>
      <c r="D630" s="126"/>
      <c r="E630" s="12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26"/>
      <c r="C631" s="126"/>
      <c r="D631" s="126"/>
      <c r="E631" s="12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26"/>
      <c r="C632" s="126"/>
      <c r="D632" s="126"/>
      <c r="E632" s="12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26"/>
      <c r="C633" s="126"/>
      <c r="D633" s="126"/>
      <c r="E633" s="12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26"/>
      <c r="C634" s="126"/>
      <c r="D634" s="126"/>
      <c r="E634" s="12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26"/>
      <c r="C635" s="126"/>
      <c r="D635" s="126"/>
      <c r="E635" s="12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26"/>
      <c r="C636" s="126"/>
      <c r="D636" s="126"/>
      <c r="E636" s="12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26"/>
      <c r="C637" s="126"/>
      <c r="D637" s="126"/>
      <c r="E637" s="12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26"/>
      <c r="C638" s="126"/>
      <c r="D638" s="126"/>
      <c r="E638" s="12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26"/>
      <c r="C639" s="126"/>
      <c r="D639" s="126"/>
      <c r="E639" s="12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26"/>
      <c r="C640" s="126"/>
      <c r="D640" s="126"/>
      <c r="E640" s="12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26"/>
      <c r="C641" s="126"/>
      <c r="D641" s="126"/>
      <c r="E641" s="12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26"/>
      <c r="C642" s="126"/>
      <c r="D642" s="126"/>
      <c r="E642" s="12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26"/>
      <c r="C643" s="126"/>
      <c r="D643" s="126"/>
      <c r="E643" s="12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26"/>
      <c r="C644" s="126"/>
      <c r="D644" s="126"/>
      <c r="E644" s="12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26"/>
      <c r="C645" s="126"/>
      <c r="D645" s="126"/>
      <c r="E645" s="12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26"/>
      <c r="C646" s="126"/>
      <c r="D646" s="126"/>
      <c r="E646" s="12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26"/>
      <c r="C647" s="126"/>
      <c r="D647" s="126"/>
      <c r="E647" s="12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26"/>
      <c r="C648" s="126"/>
      <c r="D648" s="126"/>
      <c r="E648" s="12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26"/>
      <c r="C649" s="126"/>
      <c r="D649" s="126"/>
      <c r="E649" s="12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26"/>
      <c r="C650" s="126"/>
      <c r="D650" s="126"/>
      <c r="E650" s="12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26"/>
      <c r="C651" s="126"/>
      <c r="D651" s="126"/>
      <c r="E651" s="12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26"/>
      <c r="C652" s="126"/>
      <c r="D652" s="126"/>
      <c r="E652" s="12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26"/>
      <c r="C653" s="126"/>
      <c r="D653" s="126"/>
      <c r="E653" s="12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26"/>
      <c r="C654" s="126"/>
      <c r="D654" s="126"/>
      <c r="E654" s="12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26"/>
      <c r="C655" s="126"/>
      <c r="D655" s="126"/>
      <c r="E655" s="12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26"/>
      <c r="C656" s="126"/>
      <c r="D656" s="126"/>
      <c r="E656" s="12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26"/>
      <c r="C657" s="126"/>
      <c r="D657" s="126"/>
      <c r="E657" s="12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26"/>
      <c r="C658" s="126"/>
      <c r="D658" s="126"/>
      <c r="E658" s="12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26"/>
      <c r="C659" s="126"/>
      <c r="D659" s="126"/>
      <c r="E659" s="12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26"/>
      <c r="C660" s="126"/>
      <c r="D660" s="126"/>
      <c r="E660" s="12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26"/>
      <c r="C661" s="126"/>
      <c r="D661" s="126"/>
      <c r="E661" s="12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26"/>
      <c r="C662" s="126"/>
      <c r="D662" s="126"/>
      <c r="E662" s="12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26"/>
      <c r="C663" s="126"/>
      <c r="D663" s="126"/>
      <c r="E663" s="12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26"/>
      <c r="C664" s="126"/>
      <c r="D664" s="126"/>
      <c r="E664" s="12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26"/>
      <c r="C665" s="126"/>
      <c r="D665" s="126"/>
      <c r="E665" s="12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26"/>
      <c r="C666" s="126"/>
      <c r="D666" s="126"/>
      <c r="E666" s="12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26"/>
      <c r="C667" s="126"/>
      <c r="D667" s="126"/>
      <c r="E667" s="12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26"/>
      <c r="C668" s="126"/>
      <c r="D668" s="126"/>
      <c r="E668" s="12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26"/>
      <c r="C669" s="126"/>
      <c r="D669" s="126"/>
      <c r="E669" s="12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26"/>
      <c r="C670" s="126"/>
      <c r="D670" s="126"/>
      <c r="E670" s="12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26"/>
      <c r="C671" s="126"/>
      <c r="D671" s="126"/>
      <c r="E671" s="12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26"/>
      <c r="C672" s="126"/>
      <c r="D672" s="126"/>
      <c r="E672" s="12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26"/>
      <c r="C673" s="126"/>
      <c r="D673" s="126"/>
      <c r="E673" s="12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26"/>
      <c r="C674" s="126"/>
      <c r="D674" s="126"/>
      <c r="E674" s="12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26"/>
      <c r="C675" s="126"/>
      <c r="D675" s="126"/>
      <c r="E675" s="12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26"/>
      <c r="C676" s="126"/>
      <c r="D676" s="126"/>
      <c r="E676" s="12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26"/>
      <c r="C677" s="126"/>
      <c r="D677" s="126"/>
      <c r="E677" s="12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26"/>
      <c r="C678" s="126"/>
      <c r="D678" s="126"/>
      <c r="E678" s="12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26"/>
      <c r="C679" s="126"/>
      <c r="D679" s="126"/>
      <c r="E679" s="12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26"/>
      <c r="C680" s="126"/>
      <c r="D680" s="126"/>
      <c r="E680" s="12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26"/>
      <c r="C681" s="126"/>
      <c r="D681" s="126"/>
      <c r="E681" s="12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26"/>
      <c r="C682" s="126"/>
      <c r="D682" s="126"/>
      <c r="E682" s="12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26"/>
      <c r="C683" s="126"/>
      <c r="D683" s="126"/>
      <c r="E683" s="12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26"/>
      <c r="C684" s="126"/>
      <c r="D684" s="126"/>
      <c r="E684" s="12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26"/>
      <c r="C685" s="126"/>
      <c r="D685" s="126"/>
      <c r="E685" s="12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26"/>
      <c r="C686" s="126"/>
      <c r="D686" s="126"/>
      <c r="E686" s="12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26"/>
      <c r="C687" s="126"/>
      <c r="D687" s="126"/>
      <c r="E687" s="12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26"/>
      <c r="C688" s="126"/>
      <c r="D688" s="126"/>
      <c r="E688" s="12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26"/>
      <c r="C689" s="126"/>
      <c r="D689" s="126"/>
      <c r="E689" s="12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26"/>
      <c r="C690" s="126"/>
      <c r="D690" s="126"/>
      <c r="E690" s="12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26"/>
      <c r="C691" s="126"/>
      <c r="D691" s="126"/>
      <c r="E691" s="12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26"/>
      <c r="C692" s="126"/>
      <c r="D692" s="126"/>
      <c r="E692" s="12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26"/>
      <c r="C693" s="126"/>
      <c r="D693" s="126"/>
      <c r="E693" s="12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26"/>
      <c r="C694" s="126"/>
      <c r="D694" s="126"/>
      <c r="E694" s="12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26"/>
      <c r="C695" s="126"/>
      <c r="D695" s="126"/>
      <c r="E695" s="12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26"/>
      <c r="C696" s="126"/>
      <c r="D696" s="126"/>
      <c r="E696" s="12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26"/>
      <c r="C697" s="126"/>
      <c r="D697" s="126"/>
      <c r="E697" s="12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26"/>
      <c r="C698" s="126"/>
      <c r="D698" s="126"/>
      <c r="E698" s="12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26"/>
      <c r="C699" s="126"/>
      <c r="D699" s="126"/>
      <c r="E699" s="12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26"/>
      <c r="C700" s="126"/>
      <c r="D700" s="126"/>
      <c r="E700" s="12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26"/>
      <c r="C701" s="126"/>
      <c r="D701" s="126"/>
      <c r="E701" s="12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26"/>
      <c r="C702" s="126"/>
      <c r="D702" s="126"/>
      <c r="E702" s="12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26"/>
      <c r="C703" s="126"/>
      <c r="D703" s="126"/>
      <c r="E703" s="12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26"/>
      <c r="C704" s="126"/>
      <c r="D704" s="126"/>
      <c r="E704" s="12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26"/>
      <c r="C705" s="126"/>
      <c r="D705" s="126"/>
      <c r="E705" s="12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26"/>
      <c r="C706" s="126"/>
      <c r="D706" s="126"/>
      <c r="E706" s="12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26"/>
      <c r="C707" s="126"/>
      <c r="D707" s="126"/>
      <c r="E707" s="12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26"/>
      <c r="C708" s="126"/>
      <c r="D708" s="126"/>
      <c r="E708" s="12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26"/>
      <c r="C709" s="126"/>
      <c r="D709" s="126"/>
      <c r="E709" s="12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26"/>
      <c r="C710" s="126"/>
      <c r="D710" s="126"/>
      <c r="E710" s="12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26"/>
      <c r="C711" s="126"/>
      <c r="D711" s="126"/>
      <c r="E711" s="12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26"/>
      <c r="C712" s="126"/>
      <c r="D712" s="126"/>
      <c r="E712" s="12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26"/>
      <c r="C713" s="126"/>
      <c r="D713" s="126"/>
      <c r="E713" s="12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26"/>
      <c r="C714" s="126"/>
      <c r="D714" s="126"/>
      <c r="E714" s="12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26"/>
      <c r="C715" s="126"/>
      <c r="D715" s="126"/>
      <c r="E715" s="12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26"/>
      <c r="C716" s="126"/>
      <c r="D716" s="126"/>
      <c r="E716" s="12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26"/>
      <c r="C717" s="126"/>
      <c r="D717" s="126"/>
      <c r="E717" s="12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26"/>
      <c r="C718" s="126"/>
      <c r="D718" s="126"/>
      <c r="E718" s="12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26"/>
      <c r="C719" s="126"/>
      <c r="D719" s="126"/>
      <c r="E719" s="12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26"/>
      <c r="C720" s="126"/>
      <c r="D720" s="126"/>
      <c r="E720" s="12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26"/>
      <c r="C721" s="126"/>
      <c r="D721" s="126"/>
      <c r="E721" s="12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26"/>
      <c r="C722" s="126"/>
      <c r="D722" s="126"/>
      <c r="E722" s="12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26"/>
      <c r="C723" s="126"/>
      <c r="D723" s="126"/>
      <c r="E723" s="12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26"/>
      <c r="C724" s="126"/>
      <c r="D724" s="126"/>
      <c r="E724" s="12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26"/>
      <c r="C725" s="126"/>
      <c r="D725" s="126"/>
      <c r="E725" s="12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26"/>
      <c r="C726" s="126"/>
      <c r="D726" s="126"/>
      <c r="E726" s="12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26"/>
      <c r="C727" s="126"/>
      <c r="D727" s="126"/>
      <c r="E727" s="12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26"/>
      <c r="C728" s="126"/>
      <c r="D728" s="126"/>
      <c r="E728" s="12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26"/>
      <c r="C729" s="126"/>
      <c r="D729" s="126"/>
      <c r="E729" s="12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26"/>
      <c r="C730" s="126"/>
      <c r="D730" s="126"/>
      <c r="E730" s="12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26"/>
      <c r="C731" s="126"/>
      <c r="D731" s="126"/>
      <c r="E731" s="12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26"/>
      <c r="C732" s="126"/>
      <c r="D732" s="126"/>
      <c r="E732" s="12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26"/>
      <c r="C733" s="126"/>
      <c r="D733" s="126"/>
      <c r="E733" s="12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26"/>
      <c r="C734" s="126"/>
      <c r="D734" s="126"/>
      <c r="E734" s="12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26"/>
      <c r="C735" s="126"/>
      <c r="D735" s="126"/>
      <c r="E735" s="12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26"/>
      <c r="C736" s="126"/>
      <c r="D736" s="126"/>
      <c r="E736" s="12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26"/>
      <c r="C737" s="126"/>
      <c r="D737" s="126"/>
      <c r="E737" s="12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26"/>
      <c r="C738" s="126"/>
      <c r="D738" s="126"/>
      <c r="E738" s="12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26"/>
      <c r="C739" s="126"/>
      <c r="D739" s="126"/>
      <c r="E739" s="12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26"/>
      <c r="C740" s="126"/>
      <c r="D740" s="126"/>
      <c r="E740" s="12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26"/>
      <c r="C741" s="126"/>
      <c r="D741" s="126"/>
      <c r="E741" s="12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26"/>
      <c r="C742" s="126"/>
      <c r="D742" s="126"/>
      <c r="E742" s="12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26"/>
      <c r="C743" s="126"/>
      <c r="D743" s="126"/>
      <c r="E743" s="12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26"/>
      <c r="C744" s="126"/>
      <c r="D744" s="126"/>
      <c r="E744" s="12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26"/>
      <c r="C745" s="126"/>
      <c r="D745" s="126"/>
      <c r="E745" s="12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26"/>
      <c r="C746" s="126"/>
      <c r="D746" s="126"/>
      <c r="E746" s="12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26"/>
      <c r="C747" s="126"/>
      <c r="D747" s="126"/>
      <c r="E747" s="12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26"/>
      <c r="C748" s="126"/>
      <c r="D748" s="126"/>
      <c r="E748" s="12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26"/>
      <c r="C749" s="126"/>
      <c r="D749" s="126"/>
      <c r="E749" s="12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26"/>
      <c r="C750" s="126"/>
      <c r="D750" s="126"/>
      <c r="E750" s="12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26"/>
      <c r="C751" s="126"/>
      <c r="D751" s="126"/>
      <c r="E751" s="12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26"/>
      <c r="C752" s="126"/>
      <c r="D752" s="126"/>
      <c r="E752" s="12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26"/>
      <c r="C753" s="126"/>
      <c r="D753" s="126"/>
      <c r="E753" s="12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26"/>
      <c r="C754" s="126"/>
      <c r="D754" s="126"/>
      <c r="E754" s="12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26"/>
      <c r="C755" s="126"/>
      <c r="D755" s="126"/>
      <c r="E755" s="12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26"/>
      <c r="C756" s="126"/>
      <c r="D756" s="126"/>
      <c r="E756" s="12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26"/>
      <c r="C757" s="126"/>
      <c r="D757" s="126"/>
      <c r="E757" s="12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26"/>
      <c r="C758" s="126"/>
      <c r="D758" s="126"/>
      <c r="E758" s="12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26"/>
      <c r="C759" s="126"/>
      <c r="D759" s="126"/>
      <c r="E759" s="12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26"/>
      <c r="C760" s="126"/>
      <c r="D760" s="126"/>
      <c r="E760" s="12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26"/>
      <c r="C761" s="126"/>
      <c r="D761" s="126"/>
      <c r="E761" s="12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26"/>
      <c r="C762" s="126"/>
      <c r="D762" s="126"/>
      <c r="E762" s="12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26"/>
      <c r="C763" s="126"/>
      <c r="D763" s="126"/>
      <c r="E763" s="12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26"/>
      <c r="C764" s="126"/>
      <c r="D764" s="126"/>
      <c r="E764" s="12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26"/>
      <c r="C765" s="126"/>
      <c r="D765" s="126"/>
      <c r="E765" s="12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26"/>
      <c r="C766" s="126"/>
      <c r="D766" s="126"/>
      <c r="E766" s="12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26"/>
      <c r="C767" s="126"/>
      <c r="D767" s="126"/>
      <c r="E767" s="12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26"/>
      <c r="C768" s="126"/>
      <c r="D768" s="126"/>
      <c r="E768" s="12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26"/>
      <c r="C769" s="126"/>
      <c r="D769" s="126"/>
      <c r="E769" s="12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26"/>
      <c r="C770" s="126"/>
      <c r="D770" s="126"/>
      <c r="E770" s="12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26"/>
      <c r="C771" s="126"/>
      <c r="D771" s="126"/>
      <c r="E771" s="12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26"/>
      <c r="C772" s="126"/>
      <c r="D772" s="126"/>
      <c r="E772" s="12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26"/>
      <c r="C773" s="126"/>
      <c r="D773" s="126"/>
      <c r="E773" s="12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26"/>
      <c r="C774" s="126"/>
      <c r="D774" s="126"/>
      <c r="E774" s="12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26"/>
      <c r="C775" s="126"/>
      <c r="D775" s="126"/>
      <c r="E775" s="12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26"/>
      <c r="C776" s="126"/>
      <c r="D776" s="126"/>
      <c r="E776" s="12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26"/>
      <c r="C777" s="126"/>
      <c r="D777" s="126"/>
      <c r="E777" s="12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26"/>
      <c r="C778" s="126"/>
      <c r="D778" s="126"/>
      <c r="E778" s="12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26"/>
      <c r="C779" s="126"/>
      <c r="D779" s="126"/>
      <c r="E779" s="12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26"/>
      <c r="C780" s="126"/>
      <c r="D780" s="126"/>
      <c r="E780" s="12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26"/>
      <c r="C781" s="126"/>
      <c r="D781" s="126"/>
      <c r="E781" s="12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26"/>
      <c r="C782" s="126"/>
      <c r="D782" s="126"/>
      <c r="E782" s="12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26"/>
      <c r="C783" s="126"/>
      <c r="D783" s="126"/>
      <c r="E783" s="12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26"/>
      <c r="C784" s="126"/>
      <c r="D784" s="126"/>
      <c r="E784" s="12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26"/>
      <c r="C785" s="126"/>
      <c r="D785" s="126"/>
      <c r="E785" s="12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26"/>
      <c r="C786" s="126"/>
      <c r="D786" s="126"/>
      <c r="E786" s="12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26"/>
      <c r="C787" s="126"/>
      <c r="D787" s="126"/>
      <c r="E787" s="12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26"/>
      <c r="C788" s="126"/>
      <c r="D788" s="126"/>
      <c r="E788" s="12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26"/>
      <c r="C789" s="126"/>
      <c r="D789" s="126"/>
      <c r="E789" s="12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26"/>
      <c r="C790" s="126"/>
      <c r="D790" s="126"/>
      <c r="E790" s="12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26"/>
      <c r="C791" s="126"/>
      <c r="D791" s="126"/>
      <c r="E791" s="12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26"/>
      <c r="C792" s="126"/>
      <c r="D792" s="126"/>
      <c r="E792" s="12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26"/>
      <c r="C793" s="126"/>
      <c r="D793" s="126"/>
      <c r="E793" s="12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26"/>
      <c r="C794" s="126"/>
      <c r="D794" s="126"/>
      <c r="E794" s="12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26"/>
      <c r="C795" s="126"/>
      <c r="D795" s="126"/>
      <c r="E795" s="12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26"/>
      <c r="C796" s="126"/>
      <c r="D796" s="126"/>
      <c r="E796" s="12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26"/>
      <c r="C797" s="126"/>
      <c r="D797" s="126"/>
      <c r="E797" s="12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26"/>
      <c r="C798" s="126"/>
      <c r="D798" s="126"/>
      <c r="E798" s="12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26"/>
      <c r="C799" s="126"/>
      <c r="D799" s="126"/>
      <c r="E799" s="12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26"/>
      <c r="C800" s="126"/>
      <c r="D800" s="126"/>
      <c r="E800" s="12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26"/>
      <c r="C801" s="126"/>
      <c r="D801" s="126"/>
      <c r="E801" s="12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26"/>
      <c r="C802" s="126"/>
      <c r="D802" s="126"/>
      <c r="E802" s="12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26"/>
      <c r="C803" s="126"/>
      <c r="D803" s="126"/>
      <c r="E803" s="12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26"/>
      <c r="C804" s="126"/>
      <c r="D804" s="126"/>
      <c r="E804" s="12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26"/>
      <c r="C805" s="126"/>
      <c r="D805" s="126"/>
      <c r="E805" s="12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26"/>
      <c r="C806" s="126"/>
      <c r="D806" s="126"/>
      <c r="E806" s="12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26"/>
      <c r="C807" s="126"/>
      <c r="D807" s="126"/>
      <c r="E807" s="12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26"/>
      <c r="C808" s="126"/>
      <c r="D808" s="126"/>
      <c r="E808" s="12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26"/>
      <c r="C809" s="126"/>
      <c r="D809" s="126"/>
      <c r="E809" s="12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26"/>
      <c r="C810" s="126"/>
      <c r="D810" s="126"/>
      <c r="E810" s="12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26"/>
      <c r="C811" s="126"/>
      <c r="D811" s="126"/>
      <c r="E811" s="12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26"/>
      <c r="C812" s="126"/>
      <c r="D812" s="126"/>
      <c r="E812" s="12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26"/>
      <c r="C813" s="126"/>
      <c r="D813" s="126"/>
      <c r="E813" s="12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26"/>
      <c r="C814" s="126"/>
      <c r="D814" s="126"/>
      <c r="E814" s="12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26"/>
      <c r="C815" s="126"/>
      <c r="D815" s="126"/>
      <c r="E815" s="12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26"/>
      <c r="C816" s="126"/>
      <c r="D816" s="126"/>
      <c r="E816" s="12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26"/>
      <c r="C817" s="126"/>
      <c r="D817" s="126"/>
      <c r="E817" s="12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26"/>
      <c r="C818" s="126"/>
      <c r="D818" s="126"/>
      <c r="E818" s="12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26"/>
      <c r="C819" s="126"/>
      <c r="D819" s="126"/>
      <c r="E819" s="12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26"/>
      <c r="C820" s="126"/>
      <c r="D820" s="126"/>
      <c r="E820" s="12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26"/>
      <c r="C821" s="126"/>
      <c r="D821" s="126"/>
      <c r="E821" s="12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26"/>
      <c r="C822" s="126"/>
      <c r="D822" s="126"/>
      <c r="E822" s="12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26"/>
      <c r="C823" s="126"/>
      <c r="D823" s="126"/>
      <c r="E823" s="12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26"/>
      <c r="C824" s="126"/>
      <c r="D824" s="126"/>
      <c r="E824" s="12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26"/>
      <c r="C825" s="126"/>
      <c r="D825" s="126"/>
      <c r="E825" s="12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26"/>
      <c r="C826" s="126"/>
      <c r="D826" s="126"/>
      <c r="E826" s="12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26"/>
      <c r="C827" s="126"/>
      <c r="D827" s="126"/>
      <c r="E827" s="12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26"/>
      <c r="C828" s="126"/>
      <c r="D828" s="126"/>
      <c r="E828" s="12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26"/>
      <c r="C829" s="126"/>
      <c r="D829" s="126"/>
      <c r="E829" s="12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26"/>
      <c r="C830" s="126"/>
      <c r="D830" s="126"/>
      <c r="E830" s="12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26"/>
      <c r="C831" s="126"/>
      <c r="D831" s="126"/>
      <c r="E831" s="12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26"/>
      <c r="C832" s="126"/>
      <c r="D832" s="126"/>
      <c r="E832" s="12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26"/>
      <c r="C833" s="126"/>
      <c r="D833" s="126"/>
      <c r="E833" s="12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26"/>
      <c r="C834" s="126"/>
      <c r="D834" s="126"/>
      <c r="E834" s="12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26"/>
      <c r="C835" s="126"/>
      <c r="D835" s="126"/>
      <c r="E835" s="12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26"/>
      <c r="C836" s="126"/>
      <c r="D836" s="126"/>
      <c r="E836" s="12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26"/>
      <c r="C837" s="126"/>
      <c r="D837" s="126"/>
      <c r="E837" s="12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26"/>
      <c r="C838" s="126"/>
      <c r="D838" s="126"/>
      <c r="E838" s="12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26"/>
      <c r="C839" s="126"/>
      <c r="D839" s="126"/>
      <c r="E839" s="12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26"/>
      <c r="C840" s="126"/>
      <c r="D840" s="126"/>
      <c r="E840" s="12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26"/>
      <c r="C841" s="126"/>
      <c r="D841" s="126"/>
      <c r="E841" s="12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26"/>
      <c r="C842" s="126"/>
      <c r="D842" s="126"/>
      <c r="E842" s="12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26"/>
      <c r="C843" s="126"/>
      <c r="D843" s="126"/>
      <c r="E843" s="12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26"/>
      <c r="C844" s="126"/>
      <c r="D844" s="126"/>
      <c r="E844" s="12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26"/>
      <c r="C845" s="126"/>
      <c r="D845" s="126"/>
      <c r="E845" s="12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26"/>
      <c r="C846" s="126"/>
      <c r="D846" s="126"/>
      <c r="E846" s="12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26"/>
      <c r="C847" s="126"/>
      <c r="D847" s="126"/>
      <c r="E847" s="12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26"/>
      <c r="C848" s="126"/>
      <c r="D848" s="126"/>
      <c r="E848" s="12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26"/>
      <c r="C849" s="126"/>
      <c r="D849" s="126"/>
      <c r="E849" s="12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26"/>
      <c r="C850" s="126"/>
      <c r="D850" s="126"/>
      <c r="E850" s="12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26"/>
      <c r="C851" s="126"/>
      <c r="D851" s="126"/>
      <c r="E851" s="12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26"/>
      <c r="C852" s="126"/>
      <c r="D852" s="126"/>
      <c r="E852" s="12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26"/>
      <c r="C853" s="126"/>
      <c r="D853" s="126"/>
      <c r="E853" s="12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26"/>
      <c r="C854" s="126"/>
      <c r="D854" s="126"/>
      <c r="E854" s="12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26"/>
      <c r="C855" s="126"/>
      <c r="D855" s="126"/>
      <c r="E855" s="12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26"/>
      <c r="C856" s="126"/>
      <c r="D856" s="126"/>
      <c r="E856" s="12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26"/>
      <c r="C857" s="126"/>
      <c r="D857" s="126"/>
      <c r="E857" s="12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26"/>
      <c r="C858" s="126"/>
      <c r="D858" s="126"/>
      <c r="E858" s="12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26"/>
      <c r="C859" s="126"/>
      <c r="D859" s="126"/>
      <c r="E859" s="12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26"/>
      <c r="C860" s="126"/>
      <c r="D860" s="126"/>
      <c r="E860" s="12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26"/>
      <c r="C861" s="126"/>
      <c r="D861" s="126"/>
      <c r="E861" s="12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26"/>
      <c r="C862" s="126"/>
      <c r="D862" s="126"/>
      <c r="E862" s="12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26"/>
      <c r="C863" s="126"/>
      <c r="D863" s="126"/>
      <c r="E863" s="12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26"/>
      <c r="C864" s="126"/>
      <c r="D864" s="126"/>
      <c r="E864" s="12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26"/>
      <c r="C865" s="126"/>
      <c r="D865" s="126"/>
      <c r="E865" s="12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26"/>
      <c r="C866" s="126"/>
      <c r="D866" s="126"/>
      <c r="E866" s="12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26"/>
      <c r="C867" s="126"/>
      <c r="D867" s="126"/>
      <c r="E867" s="12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26"/>
      <c r="C868" s="126"/>
      <c r="D868" s="126"/>
      <c r="E868" s="12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26"/>
      <c r="C869" s="126"/>
      <c r="D869" s="126"/>
      <c r="E869" s="12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26"/>
      <c r="C870" s="126"/>
      <c r="D870" s="126"/>
      <c r="E870" s="12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26"/>
      <c r="C871" s="126"/>
      <c r="D871" s="126"/>
      <c r="E871" s="12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26"/>
      <c r="C872" s="126"/>
      <c r="D872" s="126"/>
      <c r="E872" s="12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26"/>
      <c r="C873" s="126"/>
      <c r="D873" s="126"/>
      <c r="E873" s="12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26"/>
      <c r="C874" s="126"/>
      <c r="D874" s="126"/>
      <c r="E874" s="12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26"/>
      <c r="C875" s="126"/>
      <c r="D875" s="126"/>
      <c r="E875" s="12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26"/>
      <c r="C876" s="126"/>
      <c r="D876" s="126"/>
      <c r="E876" s="12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26"/>
      <c r="C877" s="126"/>
      <c r="D877" s="126"/>
      <c r="E877" s="12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26"/>
      <c r="C878" s="126"/>
      <c r="D878" s="126"/>
      <c r="E878" s="12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26"/>
      <c r="C879" s="126"/>
      <c r="D879" s="126"/>
      <c r="E879" s="12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26"/>
      <c r="C880" s="126"/>
      <c r="D880" s="126"/>
      <c r="E880" s="12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26"/>
      <c r="C881" s="126"/>
      <c r="D881" s="126"/>
      <c r="E881" s="12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26"/>
      <c r="C882" s="126"/>
      <c r="D882" s="126"/>
      <c r="E882" s="12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26"/>
      <c r="C883" s="126"/>
      <c r="D883" s="126"/>
      <c r="E883" s="12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26"/>
      <c r="C884" s="126"/>
      <c r="D884" s="126"/>
      <c r="E884" s="12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26"/>
      <c r="C885" s="126"/>
      <c r="D885" s="126"/>
      <c r="E885" s="12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26"/>
      <c r="C886" s="126"/>
      <c r="D886" s="126"/>
      <c r="E886" s="12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26"/>
      <c r="C887" s="126"/>
      <c r="D887" s="126"/>
      <c r="E887" s="12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26"/>
      <c r="C888" s="126"/>
      <c r="D888" s="126"/>
      <c r="E888" s="12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26"/>
      <c r="C889" s="126"/>
      <c r="D889" s="126"/>
      <c r="E889" s="12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26"/>
      <c r="C890" s="126"/>
      <c r="D890" s="126"/>
      <c r="E890" s="12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26"/>
      <c r="C891" s="126"/>
      <c r="D891" s="126"/>
      <c r="E891" s="12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26"/>
      <c r="C892" s="126"/>
      <c r="D892" s="126"/>
      <c r="E892" s="12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26"/>
      <c r="C893" s="126"/>
      <c r="D893" s="126"/>
      <c r="E893" s="12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26"/>
      <c r="C894" s="126"/>
      <c r="D894" s="126"/>
      <c r="E894" s="12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26"/>
      <c r="C895" s="126"/>
      <c r="D895" s="126"/>
      <c r="E895" s="12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26"/>
      <c r="C896" s="126"/>
      <c r="D896" s="126"/>
      <c r="E896" s="12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26"/>
      <c r="C897" s="126"/>
      <c r="D897" s="126"/>
      <c r="E897" s="12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26"/>
      <c r="C898" s="126"/>
      <c r="D898" s="126"/>
      <c r="E898" s="12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26"/>
      <c r="C899" s="126"/>
      <c r="D899" s="126"/>
      <c r="E899" s="12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26"/>
      <c r="C900" s="126"/>
      <c r="D900" s="126"/>
      <c r="E900" s="12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26"/>
      <c r="C901" s="126"/>
      <c r="D901" s="126"/>
      <c r="E901" s="12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26"/>
      <c r="C902" s="126"/>
      <c r="D902" s="126"/>
      <c r="E902" s="12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26"/>
      <c r="C903" s="126"/>
      <c r="D903" s="126"/>
      <c r="E903" s="12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26"/>
      <c r="C904" s="126"/>
      <c r="D904" s="126"/>
      <c r="E904" s="12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26"/>
      <c r="C905" s="126"/>
      <c r="D905" s="126"/>
      <c r="E905" s="12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26"/>
      <c r="C906" s="126"/>
      <c r="D906" s="126"/>
      <c r="E906" s="12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26"/>
      <c r="C907" s="126"/>
      <c r="D907" s="126"/>
      <c r="E907" s="12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26"/>
      <c r="C908" s="126"/>
      <c r="D908" s="126"/>
      <c r="E908" s="12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26"/>
      <c r="C909" s="126"/>
      <c r="D909" s="126"/>
      <c r="E909" s="12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26"/>
      <c r="C910" s="126"/>
      <c r="D910" s="126"/>
      <c r="E910" s="12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26"/>
      <c r="C911" s="126"/>
      <c r="D911" s="126"/>
      <c r="E911" s="12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26"/>
      <c r="C912" s="126"/>
      <c r="D912" s="126"/>
      <c r="E912" s="12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26"/>
      <c r="C913" s="126"/>
      <c r="D913" s="126"/>
      <c r="E913" s="12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26"/>
      <c r="C914" s="126"/>
      <c r="D914" s="126"/>
      <c r="E914" s="12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26"/>
      <c r="C915" s="126"/>
      <c r="D915" s="126"/>
      <c r="E915" s="12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26"/>
      <c r="C916" s="126"/>
      <c r="D916" s="126"/>
      <c r="E916" s="12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26"/>
      <c r="C917" s="126"/>
      <c r="D917" s="126"/>
      <c r="E917" s="12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26"/>
      <c r="C918" s="126"/>
      <c r="D918" s="126"/>
      <c r="E918" s="12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26"/>
      <c r="C919" s="126"/>
      <c r="D919" s="126"/>
      <c r="E919" s="12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26"/>
      <c r="C920" s="126"/>
      <c r="D920" s="126"/>
      <c r="E920" s="12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26"/>
      <c r="C921" s="126"/>
      <c r="D921" s="126"/>
      <c r="E921" s="12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26"/>
      <c r="C922" s="126"/>
      <c r="D922" s="126"/>
      <c r="E922" s="12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26"/>
      <c r="C923" s="126"/>
      <c r="D923" s="126"/>
      <c r="E923" s="12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26"/>
      <c r="C924" s="126"/>
      <c r="D924" s="126"/>
      <c r="E924" s="12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26"/>
      <c r="C925" s="126"/>
      <c r="D925" s="126"/>
      <c r="E925" s="12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26"/>
      <c r="C926" s="126"/>
      <c r="D926" s="126"/>
      <c r="E926" s="12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26"/>
      <c r="C927" s="126"/>
      <c r="D927" s="126"/>
      <c r="E927" s="12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26"/>
      <c r="C928" s="126"/>
      <c r="D928" s="126"/>
      <c r="E928" s="12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26"/>
      <c r="C929" s="126"/>
      <c r="D929" s="126"/>
      <c r="E929" s="12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26"/>
      <c r="C930" s="126"/>
      <c r="D930" s="126"/>
      <c r="E930" s="12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26"/>
      <c r="C931" s="126"/>
      <c r="D931" s="126"/>
      <c r="E931" s="12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26"/>
      <c r="C932" s="126"/>
      <c r="D932" s="126"/>
      <c r="E932" s="12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26"/>
      <c r="C933" s="126"/>
      <c r="D933" s="126"/>
      <c r="E933" s="12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26"/>
      <c r="C934" s="126"/>
      <c r="D934" s="126"/>
      <c r="E934" s="12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26"/>
      <c r="C935" s="126"/>
      <c r="D935" s="126"/>
      <c r="E935" s="12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26"/>
      <c r="C936" s="126"/>
      <c r="D936" s="126"/>
      <c r="E936" s="12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26"/>
      <c r="C937" s="126"/>
      <c r="D937" s="126"/>
      <c r="E937" s="12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26"/>
      <c r="C938" s="126"/>
      <c r="D938" s="126"/>
      <c r="E938" s="12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26"/>
      <c r="C939" s="126"/>
      <c r="D939" s="126"/>
      <c r="E939" s="12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26"/>
      <c r="C940" s="126"/>
      <c r="D940" s="126"/>
      <c r="E940" s="12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26"/>
      <c r="C941" s="126"/>
      <c r="D941" s="126"/>
      <c r="E941" s="12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26"/>
      <c r="C942" s="126"/>
      <c r="D942" s="126"/>
      <c r="E942" s="12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26"/>
      <c r="C943" s="126"/>
      <c r="D943" s="126"/>
      <c r="E943" s="12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26"/>
      <c r="C944" s="126"/>
      <c r="D944" s="126"/>
      <c r="E944" s="12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26"/>
      <c r="C945" s="126"/>
      <c r="D945" s="126"/>
      <c r="E945" s="12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26"/>
      <c r="C946" s="126"/>
      <c r="D946" s="126"/>
      <c r="E946" s="12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26"/>
      <c r="C947" s="126"/>
      <c r="D947" s="126"/>
      <c r="E947" s="12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26"/>
      <c r="C948" s="126"/>
      <c r="D948" s="126"/>
      <c r="E948" s="12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26"/>
      <c r="C949" s="126"/>
      <c r="D949" s="126"/>
      <c r="E949" s="12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26"/>
      <c r="C950" s="126"/>
      <c r="D950" s="126"/>
      <c r="E950" s="12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26"/>
      <c r="C951" s="126"/>
      <c r="D951" s="126"/>
      <c r="E951" s="12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26"/>
      <c r="C952" s="126"/>
      <c r="D952" s="126"/>
      <c r="E952" s="12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26"/>
      <c r="C953" s="126"/>
      <c r="D953" s="126"/>
      <c r="E953" s="12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26"/>
      <c r="C954" s="126"/>
      <c r="D954" s="126"/>
      <c r="E954" s="12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26"/>
      <c r="C955" s="126"/>
      <c r="D955" s="126"/>
      <c r="E955" s="12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26"/>
      <c r="C956" s="126"/>
      <c r="D956" s="126"/>
      <c r="E956" s="12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26"/>
      <c r="C957" s="126"/>
      <c r="D957" s="126"/>
      <c r="E957" s="12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26"/>
      <c r="C958" s="126"/>
      <c r="D958" s="126"/>
      <c r="E958" s="12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26"/>
      <c r="C959" s="126"/>
      <c r="D959" s="126"/>
      <c r="E959" s="12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26"/>
      <c r="C960" s="126"/>
      <c r="D960" s="126"/>
      <c r="E960" s="12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26"/>
      <c r="C961" s="126"/>
      <c r="D961" s="126"/>
      <c r="E961" s="12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26"/>
      <c r="C962" s="126"/>
      <c r="D962" s="126"/>
      <c r="E962" s="12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26"/>
      <c r="C963" s="126"/>
      <c r="D963" s="126"/>
      <c r="E963" s="12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26"/>
      <c r="C964" s="126"/>
      <c r="D964" s="126"/>
      <c r="E964" s="12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26"/>
      <c r="C965" s="126"/>
      <c r="D965" s="126"/>
      <c r="E965" s="12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26"/>
      <c r="C966" s="126"/>
      <c r="D966" s="126"/>
      <c r="E966" s="12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26"/>
      <c r="C967" s="126"/>
      <c r="D967" s="126"/>
      <c r="E967" s="12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26"/>
      <c r="C968" s="126"/>
      <c r="D968" s="126"/>
      <c r="E968" s="12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26"/>
      <c r="C969" s="126"/>
      <c r="D969" s="126"/>
      <c r="E969" s="12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26"/>
      <c r="C970" s="126"/>
      <c r="D970" s="126"/>
      <c r="E970" s="126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26"/>
      <c r="C971" s="126"/>
      <c r="D971" s="126"/>
      <c r="E971" s="126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26"/>
      <c r="C972" s="126"/>
      <c r="D972" s="126"/>
      <c r="E972" s="126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26"/>
      <c r="C973" s="126"/>
      <c r="D973" s="126"/>
      <c r="E973" s="126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26"/>
      <c r="C974" s="126"/>
      <c r="D974" s="126"/>
      <c r="E974" s="126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26"/>
      <c r="C975" s="126"/>
      <c r="D975" s="126"/>
      <c r="E975" s="126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26"/>
      <c r="C976" s="126"/>
      <c r="D976" s="126"/>
      <c r="E976" s="126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26"/>
      <c r="C977" s="126"/>
      <c r="D977" s="126"/>
      <c r="E977" s="126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26"/>
      <c r="C978" s="126"/>
      <c r="D978" s="126"/>
      <c r="E978" s="126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26"/>
      <c r="C979" s="126"/>
      <c r="D979" s="126"/>
      <c r="E979" s="126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26"/>
      <c r="C980" s="126"/>
      <c r="D980" s="126"/>
      <c r="E980" s="126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26"/>
      <c r="C981" s="126"/>
      <c r="D981" s="126"/>
      <c r="E981" s="126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26"/>
      <c r="C982" s="126"/>
      <c r="D982" s="126"/>
      <c r="E982" s="126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26"/>
      <c r="C983" s="126"/>
      <c r="D983" s="126"/>
      <c r="E983" s="126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26"/>
      <c r="C984" s="126"/>
      <c r="D984" s="126"/>
      <c r="E984" s="126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26"/>
      <c r="C985" s="126"/>
      <c r="D985" s="126"/>
      <c r="E985" s="126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26"/>
      <c r="C986" s="126"/>
      <c r="D986" s="126"/>
      <c r="E986" s="126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26"/>
      <c r="C987" s="126"/>
      <c r="D987" s="126"/>
      <c r="E987" s="126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26"/>
      <c r="C988" s="126"/>
      <c r="D988" s="126"/>
      <c r="E988" s="126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26"/>
      <c r="C989" s="126"/>
      <c r="D989" s="126"/>
      <c r="E989" s="126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26"/>
      <c r="C990" s="126"/>
      <c r="D990" s="126"/>
      <c r="E990" s="126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26"/>
      <c r="C991" s="126"/>
      <c r="D991" s="126"/>
      <c r="E991" s="126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26"/>
      <c r="C992" s="126"/>
      <c r="D992" s="126"/>
      <c r="E992" s="126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26"/>
      <c r="C993" s="126"/>
      <c r="D993" s="126"/>
      <c r="E993" s="126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26"/>
      <c r="C994" s="126"/>
      <c r="D994" s="126"/>
      <c r="E994" s="126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26"/>
      <c r="C995" s="126"/>
      <c r="D995" s="126"/>
      <c r="E995" s="126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26"/>
      <c r="C996" s="126"/>
      <c r="D996" s="126"/>
      <c r="E996" s="126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26"/>
      <c r="C997" s="126"/>
      <c r="D997" s="126"/>
      <c r="E997" s="126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26"/>
      <c r="C998" s="126"/>
      <c r="D998" s="126"/>
      <c r="E998" s="126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26"/>
      <c r="C999" s="126"/>
      <c r="D999" s="126"/>
      <c r="E999" s="126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26"/>
      <c r="C1000" s="126"/>
      <c r="D1000" s="126"/>
      <c r="E1000" s="126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1">
    <mergeCell ref="B27:H27"/>
    <mergeCell ref="B22:F22"/>
    <mergeCell ref="B23:F23"/>
    <mergeCell ref="B24:F24"/>
    <mergeCell ref="B25:H25"/>
    <mergeCell ref="B26:H26"/>
    <mergeCell ref="I26:I27"/>
    <mergeCell ref="I28:I29"/>
    <mergeCell ref="I20:I21"/>
    <mergeCell ref="J20:J21"/>
    <mergeCell ref="I22:I23"/>
    <mergeCell ref="J22:J23"/>
    <mergeCell ref="I24:I25"/>
    <mergeCell ref="J24:J25"/>
    <mergeCell ref="J26:J27"/>
    <mergeCell ref="J28:J29"/>
    <mergeCell ref="G20:G21"/>
    <mergeCell ref="H20:H21"/>
    <mergeCell ref="C15:D15"/>
    <mergeCell ref="G16:J16"/>
    <mergeCell ref="A19:D19"/>
    <mergeCell ref="G19:H19"/>
    <mergeCell ref="I19:J19"/>
    <mergeCell ref="A20:A21"/>
    <mergeCell ref="B20:F20"/>
    <mergeCell ref="B21:F21"/>
    <mergeCell ref="G12:J12"/>
    <mergeCell ref="G13:J13"/>
    <mergeCell ref="A3:B3"/>
    <mergeCell ref="A4:B4"/>
    <mergeCell ref="G4:J4"/>
    <mergeCell ref="A5:B5"/>
    <mergeCell ref="G10:J10"/>
    <mergeCell ref="A12:B12"/>
    <mergeCell ref="A13:D13"/>
    <mergeCell ref="C116:F116"/>
    <mergeCell ref="C117:F117"/>
    <mergeCell ref="H117:J117"/>
    <mergeCell ref="A41:J41"/>
    <mergeCell ref="A47:J47"/>
    <mergeCell ref="A54:J54"/>
    <mergeCell ref="A56:J56"/>
    <mergeCell ref="A63:J63"/>
    <mergeCell ref="A81:J81"/>
    <mergeCell ref="A92:J92"/>
    <mergeCell ref="A34:J34"/>
    <mergeCell ref="F38:F39"/>
    <mergeCell ref="G38:J38"/>
    <mergeCell ref="A35:J35"/>
    <mergeCell ref="A36:J36"/>
    <mergeCell ref="A38:A39"/>
    <mergeCell ref="B38:B39"/>
    <mergeCell ref="C38:C39"/>
    <mergeCell ref="D38:D39"/>
    <mergeCell ref="E38:E39"/>
    <mergeCell ref="B28:H28"/>
    <mergeCell ref="B29:H29"/>
    <mergeCell ref="B30:G30"/>
    <mergeCell ref="H30:I30"/>
    <mergeCell ref="B31:G31"/>
    <mergeCell ref="H31:I31"/>
  </mergeCells>
  <pageMargins left="1.1023622047244099" right="0.39370078740157499" top="0.70866141732283505" bottom="0.78740157480314998" header="0" footer="0"/>
  <pageSetup paperSize="9" orientation="landscape"/>
  <headerFooter>
    <oddHeader>&amp;RПродовження додатка 1</oddHeader>
  </headerFooter>
  <rowBreaks count="2" manualBreakCount="2">
    <brk id="72" man="1"/>
    <brk id="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68" zoomScale="64" zoomScaleNormal="64" workbookViewId="0">
      <selection activeCell="G89" sqref="G89"/>
    </sheetView>
  </sheetViews>
  <sheetFormatPr defaultColWidth="14.44140625" defaultRowHeight="15" customHeight="1"/>
  <cols>
    <col min="1" max="1" width="89.88671875" customWidth="1"/>
    <col min="2" max="2" width="14.88671875" customWidth="1"/>
    <col min="3" max="15" width="19.88671875" customWidth="1"/>
    <col min="16" max="26" width="9.109375" customWidth="1"/>
  </cols>
  <sheetData>
    <row r="1" spans="1:26" ht="18.75" customHeight="1">
      <c r="A1" s="164" t="s">
        <v>164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126"/>
      <c r="C2" s="126"/>
      <c r="D2" s="126"/>
      <c r="E2" s="1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65" t="s">
        <v>165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9" customHeight="1">
      <c r="A4" s="1"/>
      <c r="B4" s="6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23" t="s">
        <v>166</v>
      </c>
      <c r="B5" s="166" t="s">
        <v>167</v>
      </c>
      <c r="C5" s="137"/>
      <c r="D5" s="137"/>
      <c r="E5" s="137"/>
      <c r="F5" s="166" t="s">
        <v>168</v>
      </c>
      <c r="G5" s="137"/>
      <c r="H5" s="137"/>
      <c r="I5" s="137"/>
      <c r="J5" s="137"/>
      <c r="K5" s="137"/>
      <c r="L5" s="137"/>
      <c r="M5" s="137"/>
      <c r="N5" s="137"/>
      <c r="O5" s="138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23">
        <v>1</v>
      </c>
      <c r="B6" s="166">
        <v>2</v>
      </c>
      <c r="C6" s="137"/>
      <c r="D6" s="137"/>
      <c r="E6" s="137"/>
      <c r="F6" s="166">
        <v>3</v>
      </c>
      <c r="G6" s="137"/>
      <c r="H6" s="137"/>
      <c r="I6" s="137"/>
      <c r="J6" s="137"/>
      <c r="K6" s="137"/>
      <c r="L6" s="137"/>
      <c r="M6" s="137"/>
      <c r="N6" s="137"/>
      <c r="O6" s="138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62"/>
      <c r="B7" s="167"/>
      <c r="C7" s="137"/>
      <c r="D7" s="137"/>
      <c r="E7" s="137"/>
      <c r="F7" s="167"/>
      <c r="G7" s="137"/>
      <c r="H7" s="137"/>
      <c r="I7" s="137"/>
      <c r="J7" s="137"/>
      <c r="K7" s="137"/>
      <c r="L7" s="137"/>
      <c r="M7" s="137"/>
      <c r="N7" s="137"/>
      <c r="O7" s="138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63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68" t="s">
        <v>169</v>
      </c>
      <c r="B9" s="141"/>
      <c r="C9" s="141"/>
      <c r="D9" s="141"/>
      <c r="E9" s="141"/>
      <c r="F9" s="141"/>
      <c r="G9" s="141"/>
      <c r="H9" s="141"/>
      <c r="I9" s="141"/>
      <c r="J9" s="14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.5" customHeight="1">
      <c r="A10" s="64"/>
      <c r="B10" s="6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7.5" customHeight="1">
      <c r="A11" s="142" t="s">
        <v>170</v>
      </c>
      <c r="B11" s="136" t="s">
        <v>171</v>
      </c>
      <c r="C11" s="138"/>
      <c r="D11" s="136" t="s">
        <v>172</v>
      </c>
      <c r="E11" s="137"/>
      <c r="F11" s="138"/>
      <c r="G11" s="136" t="s">
        <v>173</v>
      </c>
      <c r="H11" s="137"/>
      <c r="I11" s="138"/>
      <c r="J11" s="136" t="s">
        <v>174</v>
      </c>
      <c r="K11" s="137"/>
      <c r="L11" s="138"/>
      <c r="M11" s="136" t="s">
        <v>175</v>
      </c>
      <c r="N11" s="137"/>
      <c r="O11" s="13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0" customHeight="1">
      <c r="A12" s="143"/>
      <c r="B12" s="14" t="s">
        <v>176</v>
      </c>
      <c r="C12" s="14" t="s">
        <v>177</v>
      </c>
      <c r="D12" s="14" t="s">
        <v>178</v>
      </c>
      <c r="E12" s="14" t="s">
        <v>179</v>
      </c>
      <c r="F12" s="14" t="s">
        <v>180</v>
      </c>
      <c r="G12" s="14" t="s">
        <v>178</v>
      </c>
      <c r="H12" s="14" t="s">
        <v>179</v>
      </c>
      <c r="I12" s="14" t="s">
        <v>180</v>
      </c>
      <c r="J12" s="14" t="s">
        <v>178</v>
      </c>
      <c r="K12" s="14" t="s">
        <v>179</v>
      </c>
      <c r="L12" s="14" t="s">
        <v>180</v>
      </c>
      <c r="M12" s="14" t="s">
        <v>178</v>
      </c>
      <c r="N12" s="14" t="s">
        <v>179</v>
      </c>
      <c r="O12" s="14" t="s">
        <v>180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15">
        <v>15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36"/>
      <c r="B14" s="39"/>
      <c r="C14" s="39"/>
      <c r="D14" s="65"/>
      <c r="E14" s="65"/>
      <c r="F14" s="66"/>
      <c r="G14" s="65"/>
      <c r="H14" s="65"/>
      <c r="I14" s="66"/>
      <c r="J14" s="65"/>
      <c r="K14" s="65"/>
      <c r="L14" s="66"/>
      <c r="M14" s="65"/>
      <c r="N14" s="65"/>
      <c r="O14" s="6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36"/>
      <c r="B15" s="39"/>
      <c r="C15" s="39"/>
      <c r="D15" s="65"/>
      <c r="E15" s="65"/>
      <c r="F15" s="66"/>
      <c r="G15" s="65"/>
      <c r="H15" s="65"/>
      <c r="I15" s="66"/>
      <c r="J15" s="65"/>
      <c r="K15" s="65"/>
      <c r="L15" s="66"/>
      <c r="M15" s="65"/>
      <c r="N15" s="65"/>
      <c r="O15" s="6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28" t="s">
        <v>181</v>
      </c>
      <c r="B16" s="24">
        <v>100</v>
      </c>
      <c r="C16" s="24">
        <v>100</v>
      </c>
      <c r="D16" s="67">
        <v>277.3</v>
      </c>
      <c r="E16" s="68">
        <v>21</v>
      </c>
      <c r="F16" s="69">
        <v>13.2</v>
      </c>
      <c r="G16" s="67">
        <v>261</v>
      </c>
      <c r="H16" s="68">
        <v>60</v>
      </c>
      <c r="I16" s="69">
        <v>4.3</v>
      </c>
      <c r="J16" s="67">
        <v>0</v>
      </c>
      <c r="K16" s="68"/>
      <c r="L16" s="69"/>
      <c r="M16" s="67">
        <v>261</v>
      </c>
      <c r="N16" s="68">
        <v>60</v>
      </c>
      <c r="O16" s="69">
        <v>4.3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26"/>
      <c r="C17" s="126"/>
      <c r="D17" s="126"/>
      <c r="E17" s="12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65" t="s">
        <v>182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56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25" customHeight="1">
      <c r="A20" s="144" t="s">
        <v>52</v>
      </c>
      <c r="B20" s="142" t="s">
        <v>53</v>
      </c>
      <c r="C20" s="142" t="s">
        <v>54</v>
      </c>
      <c r="D20" s="142" t="s">
        <v>55</v>
      </c>
      <c r="E20" s="169" t="s">
        <v>183</v>
      </c>
      <c r="F20" s="142" t="s">
        <v>184</v>
      </c>
      <c r="G20" s="136" t="s">
        <v>185</v>
      </c>
      <c r="H20" s="137"/>
      <c r="I20" s="137"/>
      <c r="J20" s="138"/>
      <c r="K20" s="171" t="s">
        <v>186</v>
      </c>
      <c r="L20" s="154"/>
      <c r="M20" s="154"/>
      <c r="N20" s="154"/>
      <c r="O20" s="17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2.5" customHeight="1">
      <c r="A21" s="143"/>
      <c r="B21" s="143"/>
      <c r="C21" s="143"/>
      <c r="D21" s="143"/>
      <c r="E21" s="170"/>
      <c r="F21" s="143"/>
      <c r="G21" s="70" t="s">
        <v>187</v>
      </c>
      <c r="H21" s="70" t="s">
        <v>188</v>
      </c>
      <c r="I21" s="70" t="s">
        <v>189</v>
      </c>
      <c r="J21" s="70" t="s">
        <v>190</v>
      </c>
      <c r="K21" s="173"/>
      <c r="L21" s="152"/>
      <c r="M21" s="152"/>
      <c r="N21" s="152"/>
      <c r="O21" s="174"/>
      <c r="P21" s="1"/>
      <c r="Q21" s="1"/>
      <c r="R21" s="1"/>
      <c r="S21" s="1" t="s">
        <v>191</v>
      </c>
      <c r="T21" s="1"/>
      <c r="U21" s="1"/>
      <c r="V21" s="1"/>
      <c r="W21" s="1"/>
      <c r="X21" s="1"/>
      <c r="Y21" s="1"/>
      <c r="Z21" s="1"/>
    </row>
    <row r="22" spans="1:26" ht="18.75" customHeight="1">
      <c r="A22" s="15">
        <v>1</v>
      </c>
      <c r="B22" s="14">
        <v>2</v>
      </c>
      <c r="C22" s="14">
        <v>3</v>
      </c>
      <c r="D22" s="14">
        <v>4</v>
      </c>
      <c r="E22" s="14">
        <v>5</v>
      </c>
      <c r="F22" s="14">
        <v>6</v>
      </c>
      <c r="G22" s="14">
        <v>7</v>
      </c>
      <c r="H22" s="14">
        <v>8</v>
      </c>
      <c r="I22" s="14">
        <v>9</v>
      </c>
      <c r="J22" s="14">
        <v>10</v>
      </c>
      <c r="K22" s="166">
        <v>11</v>
      </c>
      <c r="L22" s="137"/>
      <c r="M22" s="137"/>
      <c r="N22" s="137"/>
      <c r="O22" s="137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28" t="s">
        <v>64</v>
      </c>
      <c r="B23" s="21">
        <v>1000</v>
      </c>
      <c r="C23" s="29">
        <v>277.3</v>
      </c>
      <c r="D23" s="29"/>
      <c r="E23" s="29"/>
      <c r="F23" s="72">
        <f t="shared" ref="F23:F30" si="0">SUM(G23:J23)</f>
        <v>251.2</v>
      </c>
      <c r="G23" s="29">
        <v>62.8</v>
      </c>
      <c r="H23" s="29">
        <v>62.8</v>
      </c>
      <c r="I23" s="29">
        <v>62.8</v>
      </c>
      <c r="J23" s="29">
        <v>62.8</v>
      </c>
      <c r="K23" s="150"/>
      <c r="L23" s="137"/>
      <c r="M23" s="137"/>
      <c r="N23" s="137"/>
      <c r="O23" s="138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8.75" customHeight="1">
      <c r="A24" s="28" t="s">
        <v>65</v>
      </c>
      <c r="B24" s="21">
        <v>1010</v>
      </c>
      <c r="C24" s="71">
        <f t="shared" ref="C24:E24" si="1">SUM(C25:C33)</f>
        <v>191.5</v>
      </c>
      <c r="D24" s="71">
        <f t="shared" si="1"/>
        <v>0</v>
      </c>
      <c r="E24" s="71">
        <f t="shared" si="1"/>
        <v>0</v>
      </c>
      <c r="F24" s="72">
        <f t="shared" si="0"/>
        <v>191.6</v>
      </c>
      <c r="G24" s="71">
        <f t="shared" ref="G24:J24" si="2">SUM(G25:G33)</f>
        <v>47.9</v>
      </c>
      <c r="H24" s="71">
        <f t="shared" si="2"/>
        <v>47.9</v>
      </c>
      <c r="I24" s="71">
        <f t="shared" si="2"/>
        <v>47.9</v>
      </c>
      <c r="J24" s="71">
        <f t="shared" si="2"/>
        <v>47.9</v>
      </c>
      <c r="K24" s="150"/>
      <c r="L24" s="137"/>
      <c r="M24" s="137"/>
      <c r="N24" s="137"/>
      <c r="O24" s="138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8.75" customHeight="1">
      <c r="A25" s="36" t="s">
        <v>192</v>
      </c>
      <c r="B25" s="14">
        <v>1011</v>
      </c>
      <c r="C25" s="82" t="s">
        <v>193</v>
      </c>
      <c r="D25" s="82" t="s">
        <v>193</v>
      </c>
      <c r="E25" s="82" t="s">
        <v>193</v>
      </c>
      <c r="F25" s="72">
        <f t="shared" si="0"/>
        <v>0</v>
      </c>
      <c r="G25" s="82" t="s">
        <v>193</v>
      </c>
      <c r="H25" s="82" t="s">
        <v>193</v>
      </c>
      <c r="I25" s="82" t="s">
        <v>193</v>
      </c>
      <c r="J25" s="82" t="s">
        <v>193</v>
      </c>
      <c r="K25" s="150"/>
      <c r="L25" s="137"/>
      <c r="M25" s="137"/>
      <c r="N25" s="137"/>
      <c r="O25" s="13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36" t="s">
        <v>194</v>
      </c>
      <c r="B26" s="14">
        <v>1012</v>
      </c>
      <c r="C26" s="82" t="s">
        <v>193</v>
      </c>
      <c r="D26" s="82" t="s">
        <v>193</v>
      </c>
      <c r="E26" s="82" t="s">
        <v>193</v>
      </c>
      <c r="F26" s="72">
        <f t="shared" si="0"/>
        <v>0</v>
      </c>
      <c r="G26" s="82" t="s">
        <v>193</v>
      </c>
      <c r="H26" s="82" t="s">
        <v>193</v>
      </c>
      <c r="I26" s="82" t="s">
        <v>193</v>
      </c>
      <c r="J26" s="82" t="s">
        <v>193</v>
      </c>
      <c r="K26" s="150"/>
      <c r="L26" s="137"/>
      <c r="M26" s="137"/>
      <c r="N26" s="137"/>
      <c r="O26" s="138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36" t="s">
        <v>195</v>
      </c>
      <c r="B27" s="14">
        <v>1013</v>
      </c>
      <c r="C27" s="82" t="s">
        <v>193</v>
      </c>
      <c r="D27" s="82" t="s">
        <v>193</v>
      </c>
      <c r="E27" s="82" t="s">
        <v>193</v>
      </c>
      <c r="F27" s="72">
        <f t="shared" si="0"/>
        <v>0</v>
      </c>
      <c r="G27" s="82" t="s">
        <v>193</v>
      </c>
      <c r="H27" s="82" t="s">
        <v>193</v>
      </c>
      <c r="I27" s="82" t="s">
        <v>193</v>
      </c>
      <c r="J27" s="82" t="s">
        <v>193</v>
      </c>
      <c r="K27" s="150"/>
      <c r="L27" s="137"/>
      <c r="M27" s="137"/>
      <c r="N27" s="137"/>
      <c r="O27" s="138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36" t="s">
        <v>133</v>
      </c>
      <c r="B28" s="14">
        <v>1014</v>
      </c>
      <c r="C28" s="82"/>
      <c r="D28" s="82" t="s">
        <v>193</v>
      </c>
      <c r="E28" s="82" t="s">
        <v>193</v>
      </c>
      <c r="F28" s="72">
        <f t="shared" si="0"/>
        <v>0</v>
      </c>
      <c r="G28" s="82" t="s">
        <v>193</v>
      </c>
      <c r="H28" s="82" t="s">
        <v>193</v>
      </c>
      <c r="I28" s="82" t="s">
        <v>193</v>
      </c>
      <c r="J28" s="82" t="s">
        <v>193</v>
      </c>
      <c r="K28" s="150"/>
      <c r="L28" s="137"/>
      <c r="M28" s="137"/>
      <c r="N28" s="137"/>
      <c r="O28" s="138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36" t="s">
        <v>196</v>
      </c>
      <c r="B29" s="14">
        <v>1015</v>
      </c>
      <c r="C29" s="82"/>
      <c r="D29" s="82" t="s">
        <v>193</v>
      </c>
      <c r="E29" s="82" t="s">
        <v>193</v>
      </c>
      <c r="F29" s="72">
        <f t="shared" si="0"/>
        <v>0</v>
      </c>
      <c r="G29" s="82" t="s">
        <v>193</v>
      </c>
      <c r="H29" s="82" t="s">
        <v>193</v>
      </c>
      <c r="I29" s="82" t="s">
        <v>193</v>
      </c>
      <c r="J29" s="82" t="s">
        <v>193</v>
      </c>
      <c r="K29" s="150"/>
      <c r="L29" s="137"/>
      <c r="M29" s="137"/>
      <c r="N29" s="137"/>
      <c r="O29" s="138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>
      <c r="A30" s="36" t="s">
        <v>197</v>
      </c>
      <c r="B30" s="14">
        <v>1016</v>
      </c>
      <c r="C30" s="82" t="s">
        <v>193</v>
      </c>
      <c r="D30" s="82" t="s">
        <v>193</v>
      </c>
      <c r="E30" s="82" t="s">
        <v>193</v>
      </c>
      <c r="F30" s="72">
        <f t="shared" si="0"/>
        <v>0</v>
      </c>
      <c r="G30" s="82" t="s">
        <v>193</v>
      </c>
      <c r="H30" s="82" t="s">
        <v>193</v>
      </c>
      <c r="I30" s="82" t="s">
        <v>193</v>
      </c>
      <c r="J30" s="82" t="s">
        <v>193</v>
      </c>
      <c r="K30" s="150"/>
      <c r="L30" s="137"/>
      <c r="M30" s="137"/>
      <c r="N30" s="137"/>
      <c r="O30" s="138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36" t="s">
        <v>198</v>
      </c>
      <c r="B31" s="14">
        <v>1017</v>
      </c>
      <c r="C31" s="82">
        <v>191.5</v>
      </c>
      <c r="D31" s="82"/>
      <c r="E31" s="82"/>
      <c r="F31" s="72">
        <f>SUM(G31:J31)</f>
        <v>191.6</v>
      </c>
      <c r="G31" s="82">
        <v>47.9</v>
      </c>
      <c r="H31" s="82">
        <v>47.9</v>
      </c>
      <c r="I31" s="111">
        <v>47.9</v>
      </c>
      <c r="J31" s="111">
        <v>47.9</v>
      </c>
      <c r="K31" s="150"/>
      <c r="L31" s="137"/>
      <c r="M31" s="137"/>
      <c r="N31" s="137"/>
      <c r="O31" s="138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36" t="s">
        <v>199</v>
      </c>
      <c r="B32" s="14">
        <v>1018</v>
      </c>
      <c r="C32" s="82" t="s">
        <v>193</v>
      </c>
      <c r="D32" s="82" t="s">
        <v>193</v>
      </c>
      <c r="E32" s="82" t="s">
        <v>193</v>
      </c>
      <c r="F32" s="72"/>
      <c r="G32" s="82" t="s">
        <v>193</v>
      </c>
      <c r="H32" s="82" t="s">
        <v>193</v>
      </c>
      <c r="I32" s="82" t="s">
        <v>193</v>
      </c>
      <c r="J32" s="82" t="s">
        <v>193</v>
      </c>
      <c r="K32" s="150"/>
      <c r="L32" s="137"/>
      <c r="M32" s="137"/>
      <c r="N32" s="137"/>
      <c r="O32" s="138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36" t="s">
        <v>200</v>
      </c>
      <c r="B33" s="14">
        <v>1019</v>
      </c>
      <c r="C33" s="82"/>
      <c r="D33" s="82" t="s">
        <v>193</v>
      </c>
      <c r="E33" s="82" t="s">
        <v>193</v>
      </c>
      <c r="F33" s="72">
        <f>SUM(G33:J33)</f>
        <v>0</v>
      </c>
      <c r="G33" s="82" t="s">
        <v>193</v>
      </c>
      <c r="H33" s="82" t="s">
        <v>193</v>
      </c>
      <c r="I33" s="82" t="s">
        <v>193</v>
      </c>
      <c r="J33" s="82" t="s">
        <v>193</v>
      </c>
      <c r="K33" s="150"/>
      <c r="L33" s="137"/>
      <c r="M33" s="137"/>
      <c r="N33" s="137"/>
      <c r="O33" s="138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28" t="s">
        <v>201</v>
      </c>
      <c r="B34" s="21">
        <v>1020</v>
      </c>
      <c r="C34" s="17">
        <f t="shared" ref="C34:E34" si="3">SUM(C23,C24)</f>
        <v>468.8</v>
      </c>
      <c r="D34" s="17">
        <f t="shared" si="3"/>
        <v>0</v>
      </c>
      <c r="E34" s="17">
        <f t="shared" si="3"/>
        <v>0</v>
      </c>
      <c r="F34" s="72">
        <f>SUM(G34:J34)</f>
        <v>442.79999999999995</v>
      </c>
      <c r="G34" s="17">
        <f t="shared" ref="G34:J34" si="4">SUM(G23,G24)</f>
        <v>110.69999999999999</v>
      </c>
      <c r="H34" s="17">
        <f t="shared" si="4"/>
        <v>110.69999999999999</v>
      </c>
      <c r="I34" s="17">
        <f t="shared" si="4"/>
        <v>110.69999999999999</v>
      </c>
      <c r="J34" s="17">
        <f t="shared" si="4"/>
        <v>110.69999999999999</v>
      </c>
      <c r="K34" s="150"/>
      <c r="L34" s="137"/>
      <c r="M34" s="137"/>
      <c r="N34" s="137"/>
      <c r="O34" s="138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28" t="s">
        <v>202</v>
      </c>
      <c r="B35" s="21">
        <v>1030</v>
      </c>
      <c r="C35" s="71">
        <f>SUM(C36:C55,C57)</f>
        <v>-1130.2</v>
      </c>
      <c r="D35" s="71">
        <v>-893.38400000000001</v>
      </c>
      <c r="E35" s="71">
        <f>SUM(E36:E55,E57)</f>
        <v>-893.38400000000001</v>
      </c>
      <c r="F35" s="71">
        <f t="shared" ref="F35:F45" si="5">SUM(G35:J35)</f>
        <v>-1912.3999999999999</v>
      </c>
      <c r="G35" s="71">
        <f t="shared" ref="G35:J35" si="6">SUM(G36:G55,G57)</f>
        <v>-485.59999999999997</v>
      </c>
      <c r="H35" s="71">
        <f t="shared" si="6"/>
        <v>-475.59999999999997</v>
      </c>
      <c r="I35" s="71">
        <f t="shared" si="6"/>
        <v>-475.59999999999997</v>
      </c>
      <c r="J35" s="71">
        <f t="shared" si="6"/>
        <v>-475.59999999999997</v>
      </c>
      <c r="K35" s="150"/>
      <c r="L35" s="137"/>
      <c r="M35" s="137"/>
      <c r="N35" s="137"/>
      <c r="O35" s="138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8.75" customHeight="1">
      <c r="A36" s="36" t="s">
        <v>203</v>
      </c>
      <c r="B36" s="41">
        <v>1031</v>
      </c>
      <c r="C36" s="82" t="s">
        <v>193</v>
      </c>
      <c r="D36" s="82" t="s">
        <v>193</v>
      </c>
      <c r="E36" s="82" t="s">
        <v>193</v>
      </c>
      <c r="F36" s="72">
        <f t="shared" si="5"/>
        <v>0</v>
      </c>
      <c r="G36" s="82" t="s">
        <v>193</v>
      </c>
      <c r="H36" s="82" t="s">
        <v>193</v>
      </c>
      <c r="I36" s="82" t="s">
        <v>193</v>
      </c>
      <c r="J36" s="82" t="s">
        <v>193</v>
      </c>
      <c r="K36" s="150"/>
      <c r="L36" s="137"/>
      <c r="M36" s="137"/>
      <c r="N36" s="137"/>
      <c r="O36" s="138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36" t="s">
        <v>204</v>
      </c>
      <c r="B37" s="41">
        <v>1032</v>
      </c>
      <c r="C37" s="82" t="s">
        <v>193</v>
      </c>
      <c r="D37" s="82" t="s">
        <v>193</v>
      </c>
      <c r="E37" s="82" t="s">
        <v>193</v>
      </c>
      <c r="F37" s="72">
        <f t="shared" si="5"/>
        <v>0</v>
      </c>
      <c r="G37" s="82" t="s">
        <v>193</v>
      </c>
      <c r="H37" s="82" t="s">
        <v>193</v>
      </c>
      <c r="I37" s="82" t="s">
        <v>193</v>
      </c>
      <c r="J37" s="82" t="s">
        <v>193</v>
      </c>
      <c r="K37" s="150"/>
      <c r="L37" s="137"/>
      <c r="M37" s="137"/>
      <c r="N37" s="137"/>
      <c r="O37" s="138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36" t="s">
        <v>205</v>
      </c>
      <c r="B38" s="41">
        <v>1033</v>
      </c>
      <c r="C38" s="82" t="s">
        <v>193</v>
      </c>
      <c r="D38" s="82" t="s">
        <v>193</v>
      </c>
      <c r="E38" s="82" t="s">
        <v>193</v>
      </c>
      <c r="F38" s="72">
        <f t="shared" si="5"/>
        <v>0</v>
      </c>
      <c r="G38" s="82" t="s">
        <v>193</v>
      </c>
      <c r="H38" s="82" t="s">
        <v>193</v>
      </c>
      <c r="I38" s="82" t="s">
        <v>193</v>
      </c>
      <c r="J38" s="82" t="s">
        <v>193</v>
      </c>
      <c r="K38" s="150"/>
      <c r="L38" s="137"/>
      <c r="M38" s="137"/>
      <c r="N38" s="137"/>
      <c r="O38" s="138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36" t="s">
        <v>206</v>
      </c>
      <c r="B39" s="41">
        <v>1034</v>
      </c>
      <c r="C39" s="82" t="s">
        <v>193</v>
      </c>
      <c r="D39" s="82" t="s">
        <v>193</v>
      </c>
      <c r="E39" s="82" t="s">
        <v>193</v>
      </c>
      <c r="F39" s="72">
        <f t="shared" si="5"/>
        <v>0</v>
      </c>
      <c r="G39" s="82" t="s">
        <v>193</v>
      </c>
      <c r="H39" s="82" t="s">
        <v>193</v>
      </c>
      <c r="I39" s="82" t="s">
        <v>193</v>
      </c>
      <c r="J39" s="82" t="s">
        <v>193</v>
      </c>
      <c r="K39" s="150"/>
      <c r="L39" s="137"/>
      <c r="M39" s="137"/>
      <c r="N39" s="137"/>
      <c r="O39" s="138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36" t="s">
        <v>207</v>
      </c>
      <c r="B40" s="41">
        <v>1035</v>
      </c>
      <c r="C40" s="82" t="s">
        <v>193</v>
      </c>
      <c r="D40" s="82" t="s">
        <v>193</v>
      </c>
      <c r="E40" s="82" t="s">
        <v>193</v>
      </c>
      <c r="F40" s="72">
        <f t="shared" si="5"/>
        <v>0</v>
      </c>
      <c r="G40" s="82" t="s">
        <v>193</v>
      </c>
      <c r="H40" s="82" t="s">
        <v>193</v>
      </c>
      <c r="I40" s="82" t="s">
        <v>193</v>
      </c>
      <c r="J40" s="82" t="s">
        <v>193</v>
      </c>
      <c r="K40" s="150"/>
      <c r="L40" s="137"/>
      <c r="M40" s="137"/>
      <c r="N40" s="137"/>
      <c r="O40" s="138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36" t="s">
        <v>208</v>
      </c>
      <c r="B41" s="41">
        <v>1036</v>
      </c>
      <c r="C41" s="82" t="s">
        <v>193</v>
      </c>
      <c r="D41" s="82" t="s">
        <v>193</v>
      </c>
      <c r="E41" s="82" t="s">
        <v>193</v>
      </c>
      <c r="F41" s="72">
        <f t="shared" si="5"/>
        <v>0</v>
      </c>
      <c r="G41" s="82" t="s">
        <v>193</v>
      </c>
      <c r="H41" s="82" t="s">
        <v>193</v>
      </c>
      <c r="I41" s="82" t="s">
        <v>193</v>
      </c>
      <c r="J41" s="82" t="s">
        <v>193</v>
      </c>
      <c r="K41" s="150"/>
      <c r="L41" s="137"/>
      <c r="M41" s="137"/>
      <c r="N41" s="137"/>
      <c r="O41" s="138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36" t="s">
        <v>209</v>
      </c>
      <c r="B42" s="41">
        <v>1037</v>
      </c>
      <c r="C42" s="82" t="s">
        <v>193</v>
      </c>
      <c r="D42" s="82" t="s">
        <v>193</v>
      </c>
      <c r="E42" s="82" t="s">
        <v>193</v>
      </c>
      <c r="F42" s="72">
        <f t="shared" si="5"/>
        <v>0</v>
      </c>
      <c r="G42" s="82" t="s">
        <v>193</v>
      </c>
      <c r="H42" s="82" t="s">
        <v>193</v>
      </c>
      <c r="I42" s="82" t="s">
        <v>193</v>
      </c>
      <c r="J42" s="82" t="s">
        <v>193</v>
      </c>
      <c r="K42" s="150"/>
      <c r="L42" s="137"/>
      <c r="M42" s="137"/>
      <c r="N42" s="137"/>
      <c r="O42" s="138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36" t="s">
        <v>210</v>
      </c>
      <c r="B43" s="41">
        <v>1038</v>
      </c>
      <c r="C43" s="82">
        <v>-674.4</v>
      </c>
      <c r="D43" s="82">
        <v>-662.61</v>
      </c>
      <c r="E43" s="82">
        <v>-662.61</v>
      </c>
      <c r="F43" s="72">
        <f t="shared" si="5"/>
        <v>-1359.6</v>
      </c>
      <c r="G43" s="82">
        <v>-339.9</v>
      </c>
      <c r="H43" s="82">
        <v>-339.9</v>
      </c>
      <c r="I43" s="82">
        <v>-339.9</v>
      </c>
      <c r="J43" s="82">
        <v>-339.9</v>
      </c>
      <c r="K43" s="150"/>
      <c r="L43" s="137"/>
      <c r="M43" s="137"/>
      <c r="N43" s="137"/>
      <c r="O43" s="138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36" t="s">
        <v>211</v>
      </c>
      <c r="B44" s="41">
        <v>1039</v>
      </c>
      <c r="C44" s="82">
        <v>-148.4</v>
      </c>
      <c r="D44" s="82">
        <v>-145.774</v>
      </c>
      <c r="E44" s="82">
        <v>-145.774</v>
      </c>
      <c r="F44" s="72">
        <f t="shared" si="5"/>
        <v>-299.2</v>
      </c>
      <c r="G44" s="82">
        <v>-74.8</v>
      </c>
      <c r="H44" s="82">
        <v>-74.8</v>
      </c>
      <c r="I44" s="82">
        <v>-74.8</v>
      </c>
      <c r="J44" s="82">
        <v>-74.8</v>
      </c>
      <c r="K44" s="150"/>
      <c r="L44" s="137"/>
      <c r="M44" s="137"/>
      <c r="N44" s="137"/>
      <c r="O44" s="138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.6" customHeight="1">
      <c r="A45" s="36" t="s">
        <v>212</v>
      </c>
      <c r="B45" s="41">
        <v>1040</v>
      </c>
      <c r="C45" s="82">
        <v>-191.5</v>
      </c>
      <c r="D45" s="82"/>
      <c r="E45" s="82"/>
      <c r="F45" s="72">
        <f t="shared" si="5"/>
        <v>-191.6</v>
      </c>
      <c r="G45" s="82">
        <v>-47.9</v>
      </c>
      <c r="H45" s="82">
        <v>-47.9</v>
      </c>
      <c r="I45" s="82">
        <v>-47.9</v>
      </c>
      <c r="J45" s="82">
        <v>-47.9</v>
      </c>
      <c r="K45" s="150"/>
      <c r="L45" s="137"/>
      <c r="M45" s="137"/>
      <c r="N45" s="137"/>
      <c r="O45" s="138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36" t="s">
        <v>213</v>
      </c>
      <c r="B46" s="41">
        <v>1041</v>
      </c>
      <c r="C46" s="82" t="s">
        <v>193</v>
      </c>
      <c r="D46" s="82" t="s">
        <v>193</v>
      </c>
      <c r="E46" s="82" t="s">
        <v>193</v>
      </c>
      <c r="F46" s="72">
        <f t="shared" ref="F46:F76" si="7">SUM(G46:J46)</f>
        <v>0</v>
      </c>
      <c r="G46" s="82" t="s">
        <v>193</v>
      </c>
      <c r="H46" s="82" t="s">
        <v>193</v>
      </c>
      <c r="I46" s="82" t="s">
        <v>193</v>
      </c>
      <c r="J46" s="82" t="s">
        <v>193</v>
      </c>
      <c r="K46" s="150"/>
      <c r="L46" s="137"/>
      <c r="M46" s="137"/>
      <c r="N46" s="137"/>
      <c r="O46" s="138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36" t="s">
        <v>214</v>
      </c>
      <c r="B47" s="41">
        <v>1042</v>
      </c>
      <c r="C47" s="82" t="s">
        <v>193</v>
      </c>
      <c r="D47" s="82" t="s">
        <v>193</v>
      </c>
      <c r="E47" s="82" t="s">
        <v>193</v>
      </c>
      <c r="F47" s="72">
        <f t="shared" si="7"/>
        <v>0</v>
      </c>
      <c r="G47" s="82" t="s">
        <v>193</v>
      </c>
      <c r="H47" s="82" t="s">
        <v>193</v>
      </c>
      <c r="I47" s="82" t="s">
        <v>193</v>
      </c>
      <c r="J47" s="82" t="s">
        <v>193</v>
      </c>
      <c r="K47" s="150"/>
      <c r="L47" s="137"/>
      <c r="M47" s="137"/>
      <c r="N47" s="137"/>
      <c r="O47" s="138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36" t="s">
        <v>215</v>
      </c>
      <c r="B48" s="41">
        <v>1043</v>
      </c>
      <c r="C48" s="82" t="s">
        <v>193</v>
      </c>
      <c r="D48" s="82" t="s">
        <v>193</v>
      </c>
      <c r="E48" s="82" t="s">
        <v>193</v>
      </c>
      <c r="F48" s="72">
        <f t="shared" si="7"/>
        <v>0</v>
      </c>
      <c r="G48" s="82" t="s">
        <v>193</v>
      </c>
      <c r="H48" s="82" t="s">
        <v>193</v>
      </c>
      <c r="I48" s="82" t="s">
        <v>193</v>
      </c>
      <c r="J48" s="82" t="s">
        <v>193</v>
      </c>
      <c r="K48" s="150"/>
      <c r="L48" s="137"/>
      <c r="M48" s="137"/>
      <c r="N48" s="137"/>
      <c r="O48" s="138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36" t="s">
        <v>216</v>
      </c>
      <c r="B49" s="41">
        <v>1044</v>
      </c>
      <c r="C49" s="82">
        <v>-49</v>
      </c>
      <c r="D49" s="82" t="s">
        <v>193</v>
      </c>
      <c r="E49" s="82" t="s">
        <v>193</v>
      </c>
      <c r="F49" s="72">
        <f t="shared" si="7"/>
        <v>0</v>
      </c>
      <c r="G49" s="82"/>
      <c r="H49" s="82"/>
      <c r="I49" s="82"/>
      <c r="J49" s="82"/>
      <c r="K49" s="150"/>
      <c r="L49" s="137"/>
      <c r="M49" s="137"/>
      <c r="N49" s="137"/>
      <c r="O49" s="138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36" t="s">
        <v>217</v>
      </c>
      <c r="B50" s="41">
        <v>1045</v>
      </c>
      <c r="C50" s="82">
        <v>-58</v>
      </c>
      <c r="D50" s="82" t="s">
        <v>193</v>
      </c>
      <c r="E50" s="82" t="s">
        <v>193</v>
      </c>
      <c r="F50" s="72">
        <f t="shared" si="7"/>
        <v>-52</v>
      </c>
      <c r="G50" s="82">
        <v>-13</v>
      </c>
      <c r="H50" s="82">
        <v>-13</v>
      </c>
      <c r="I50" s="82">
        <v>-13</v>
      </c>
      <c r="J50" s="82">
        <v>-13</v>
      </c>
      <c r="K50" s="150"/>
      <c r="L50" s="137"/>
      <c r="M50" s="137"/>
      <c r="N50" s="137"/>
      <c r="O50" s="138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36" t="s">
        <v>218</v>
      </c>
      <c r="B51" s="41">
        <v>1046</v>
      </c>
      <c r="C51" s="82">
        <v>-8.9</v>
      </c>
      <c r="D51" s="82" t="s">
        <v>193</v>
      </c>
      <c r="E51" s="82" t="s">
        <v>193</v>
      </c>
      <c r="F51" s="72">
        <f t="shared" si="7"/>
        <v>-10</v>
      </c>
      <c r="G51" s="111">
        <v>-10</v>
      </c>
      <c r="H51" s="82" t="s">
        <v>193</v>
      </c>
      <c r="I51" s="82" t="s">
        <v>193</v>
      </c>
      <c r="J51" s="82" t="s">
        <v>193</v>
      </c>
      <c r="K51" s="150"/>
      <c r="L51" s="137"/>
      <c r="M51" s="137"/>
      <c r="N51" s="137"/>
      <c r="O51" s="138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36" t="s">
        <v>219</v>
      </c>
      <c r="B52" s="41">
        <v>1047</v>
      </c>
      <c r="C52" s="82" t="s">
        <v>193</v>
      </c>
      <c r="D52" s="82" t="s">
        <v>193</v>
      </c>
      <c r="E52" s="82" t="s">
        <v>193</v>
      </c>
      <c r="F52" s="72">
        <f t="shared" si="7"/>
        <v>0</v>
      </c>
      <c r="G52" s="82" t="s">
        <v>193</v>
      </c>
      <c r="H52" s="82" t="s">
        <v>193</v>
      </c>
      <c r="I52" s="82" t="s">
        <v>193</v>
      </c>
      <c r="J52" s="82" t="s">
        <v>193</v>
      </c>
      <c r="K52" s="150"/>
      <c r="L52" s="137"/>
      <c r="M52" s="137"/>
      <c r="N52" s="137"/>
      <c r="O52" s="138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36" t="s">
        <v>220</v>
      </c>
      <c r="B53" s="41">
        <v>1048</v>
      </c>
      <c r="C53" s="82" t="s">
        <v>193</v>
      </c>
      <c r="D53" s="82" t="s">
        <v>193</v>
      </c>
      <c r="E53" s="82" t="s">
        <v>193</v>
      </c>
      <c r="F53" s="72">
        <f t="shared" si="7"/>
        <v>0</v>
      </c>
      <c r="G53" s="82" t="s">
        <v>193</v>
      </c>
      <c r="H53" s="82" t="s">
        <v>193</v>
      </c>
      <c r="I53" s="82" t="s">
        <v>193</v>
      </c>
      <c r="J53" s="82" t="s">
        <v>193</v>
      </c>
      <c r="K53" s="150"/>
      <c r="L53" s="137"/>
      <c r="M53" s="137"/>
      <c r="N53" s="137"/>
      <c r="O53" s="138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36" t="s">
        <v>221</v>
      </c>
      <c r="B54" s="41">
        <v>1049</v>
      </c>
      <c r="C54" s="82" t="s">
        <v>193</v>
      </c>
      <c r="D54" s="82" t="s">
        <v>193</v>
      </c>
      <c r="E54" s="82" t="s">
        <v>193</v>
      </c>
      <c r="F54" s="72">
        <f t="shared" si="7"/>
        <v>0</v>
      </c>
      <c r="G54" s="82" t="s">
        <v>193</v>
      </c>
      <c r="H54" s="82" t="s">
        <v>193</v>
      </c>
      <c r="I54" s="82" t="s">
        <v>193</v>
      </c>
      <c r="J54" s="82" t="s">
        <v>193</v>
      </c>
      <c r="K54" s="150"/>
      <c r="L54" s="137"/>
      <c r="M54" s="137"/>
      <c r="N54" s="137"/>
      <c r="O54" s="138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36" t="s">
        <v>222</v>
      </c>
      <c r="B55" s="41">
        <v>1050</v>
      </c>
      <c r="C55" s="82" t="s">
        <v>193</v>
      </c>
      <c r="D55" s="82" t="s">
        <v>193</v>
      </c>
      <c r="E55" s="82" t="s">
        <v>193</v>
      </c>
      <c r="F55" s="72">
        <f t="shared" si="7"/>
        <v>0</v>
      </c>
      <c r="G55" s="82" t="s">
        <v>193</v>
      </c>
      <c r="H55" s="82" t="s">
        <v>193</v>
      </c>
      <c r="I55" s="82" t="s">
        <v>193</v>
      </c>
      <c r="J55" s="82" t="s">
        <v>193</v>
      </c>
      <c r="K55" s="150"/>
      <c r="L55" s="137"/>
      <c r="M55" s="137"/>
      <c r="N55" s="137"/>
      <c r="O55" s="138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36" t="s">
        <v>223</v>
      </c>
      <c r="B56" s="41" t="s">
        <v>224</v>
      </c>
      <c r="C56" s="82" t="s">
        <v>193</v>
      </c>
      <c r="D56" s="82" t="s">
        <v>193</v>
      </c>
      <c r="E56" s="82" t="s">
        <v>193</v>
      </c>
      <c r="F56" s="72">
        <f t="shared" si="7"/>
        <v>0</v>
      </c>
      <c r="G56" s="82" t="s">
        <v>193</v>
      </c>
      <c r="H56" s="82" t="s">
        <v>193</v>
      </c>
      <c r="I56" s="82" t="s">
        <v>193</v>
      </c>
      <c r="J56" s="82" t="s">
        <v>193</v>
      </c>
      <c r="K56" s="150"/>
      <c r="L56" s="137"/>
      <c r="M56" s="137"/>
      <c r="N56" s="137"/>
      <c r="O56" s="138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36" t="s">
        <v>225</v>
      </c>
      <c r="B57" s="41">
        <v>1051</v>
      </c>
      <c r="C57" s="82" t="s">
        <v>226</v>
      </c>
      <c r="D57" s="82">
        <v>-85</v>
      </c>
      <c r="E57" s="82">
        <v>-85</v>
      </c>
      <c r="F57" s="72">
        <f t="shared" si="7"/>
        <v>0</v>
      </c>
      <c r="G57" s="82"/>
      <c r="H57" s="82"/>
      <c r="I57" s="82"/>
      <c r="J57" s="82"/>
      <c r="K57" s="150"/>
      <c r="L57" s="137"/>
      <c r="M57" s="137"/>
      <c r="N57" s="137"/>
      <c r="O57" s="138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28" t="s">
        <v>227</v>
      </c>
      <c r="B58" s="21">
        <v>1060</v>
      </c>
      <c r="C58" s="71">
        <f t="shared" ref="C58:E58" si="8">SUM(C59:C65)</f>
        <v>0</v>
      </c>
      <c r="D58" s="71">
        <f t="shared" si="8"/>
        <v>0</v>
      </c>
      <c r="E58" s="71">
        <f t="shared" si="8"/>
        <v>0</v>
      </c>
      <c r="F58" s="71">
        <f t="shared" si="7"/>
        <v>0</v>
      </c>
      <c r="G58" s="71">
        <f t="shared" ref="G58:J58" si="9">SUM(G59:G65)</f>
        <v>0</v>
      </c>
      <c r="H58" s="71">
        <f t="shared" si="9"/>
        <v>0</v>
      </c>
      <c r="I58" s="71">
        <f t="shared" si="9"/>
        <v>0</v>
      </c>
      <c r="J58" s="71">
        <f t="shared" si="9"/>
        <v>0</v>
      </c>
      <c r="K58" s="150"/>
      <c r="L58" s="137"/>
      <c r="M58" s="137"/>
      <c r="N58" s="137"/>
      <c r="O58" s="138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8.75" customHeight="1">
      <c r="A59" s="36" t="s">
        <v>228</v>
      </c>
      <c r="B59" s="15">
        <v>1061</v>
      </c>
      <c r="C59" s="82" t="s">
        <v>193</v>
      </c>
      <c r="D59" s="82" t="s">
        <v>193</v>
      </c>
      <c r="E59" s="82" t="s">
        <v>193</v>
      </c>
      <c r="F59" s="72">
        <f t="shared" si="7"/>
        <v>0</v>
      </c>
      <c r="G59" s="82" t="s">
        <v>193</v>
      </c>
      <c r="H59" s="82" t="s">
        <v>193</v>
      </c>
      <c r="I59" s="82" t="s">
        <v>193</v>
      </c>
      <c r="J59" s="82" t="s">
        <v>193</v>
      </c>
      <c r="K59" s="150"/>
      <c r="L59" s="137"/>
      <c r="M59" s="137"/>
      <c r="N59" s="137"/>
      <c r="O59" s="13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36" t="s">
        <v>229</v>
      </c>
      <c r="B60" s="15">
        <v>1062</v>
      </c>
      <c r="C60" s="82" t="s">
        <v>193</v>
      </c>
      <c r="D60" s="82" t="s">
        <v>193</v>
      </c>
      <c r="E60" s="82" t="s">
        <v>193</v>
      </c>
      <c r="F60" s="72">
        <f t="shared" si="7"/>
        <v>0</v>
      </c>
      <c r="G60" s="82" t="s">
        <v>193</v>
      </c>
      <c r="H60" s="82" t="s">
        <v>193</v>
      </c>
      <c r="I60" s="82" t="s">
        <v>193</v>
      </c>
      <c r="J60" s="82" t="s">
        <v>193</v>
      </c>
      <c r="K60" s="150"/>
      <c r="L60" s="137"/>
      <c r="M60" s="137"/>
      <c r="N60" s="137"/>
      <c r="O60" s="13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36" t="s">
        <v>210</v>
      </c>
      <c r="B61" s="15">
        <v>1063</v>
      </c>
      <c r="C61" s="82" t="s">
        <v>193</v>
      </c>
      <c r="D61" s="82" t="s">
        <v>193</v>
      </c>
      <c r="E61" s="82" t="s">
        <v>193</v>
      </c>
      <c r="F61" s="72">
        <f t="shared" si="7"/>
        <v>0</v>
      </c>
      <c r="G61" s="82" t="s">
        <v>193</v>
      </c>
      <c r="H61" s="82" t="s">
        <v>193</v>
      </c>
      <c r="I61" s="82" t="s">
        <v>193</v>
      </c>
      <c r="J61" s="82" t="s">
        <v>193</v>
      </c>
      <c r="K61" s="150"/>
      <c r="L61" s="137"/>
      <c r="M61" s="137"/>
      <c r="N61" s="137"/>
      <c r="O61" s="138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36" t="s">
        <v>211</v>
      </c>
      <c r="B62" s="15">
        <v>1064</v>
      </c>
      <c r="C62" s="82" t="s">
        <v>193</v>
      </c>
      <c r="D62" s="82" t="s">
        <v>193</v>
      </c>
      <c r="E62" s="82" t="s">
        <v>193</v>
      </c>
      <c r="F62" s="72">
        <f t="shared" si="7"/>
        <v>0</v>
      </c>
      <c r="G62" s="82" t="s">
        <v>193</v>
      </c>
      <c r="H62" s="82" t="s">
        <v>193</v>
      </c>
      <c r="I62" s="82" t="s">
        <v>193</v>
      </c>
      <c r="J62" s="82" t="s">
        <v>193</v>
      </c>
      <c r="K62" s="150"/>
      <c r="L62" s="137"/>
      <c r="M62" s="137"/>
      <c r="N62" s="137"/>
      <c r="O62" s="13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36" t="s">
        <v>230</v>
      </c>
      <c r="B63" s="15">
        <v>1065</v>
      </c>
      <c r="C63" s="82"/>
      <c r="D63" s="82" t="s">
        <v>193</v>
      </c>
      <c r="E63" s="82" t="s">
        <v>193</v>
      </c>
      <c r="F63" s="72">
        <f t="shared" si="7"/>
        <v>0</v>
      </c>
      <c r="G63" s="82" t="s">
        <v>193</v>
      </c>
      <c r="H63" s="82" t="s">
        <v>193</v>
      </c>
      <c r="I63" s="82" t="s">
        <v>193</v>
      </c>
      <c r="J63" s="82" t="s">
        <v>193</v>
      </c>
      <c r="K63" s="150"/>
      <c r="L63" s="137"/>
      <c r="M63" s="137"/>
      <c r="N63" s="137"/>
      <c r="O63" s="13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36" t="s">
        <v>231</v>
      </c>
      <c r="B64" s="15">
        <v>1066</v>
      </c>
      <c r="C64" s="82" t="s">
        <v>193</v>
      </c>
      <c r="D64" s="82" t="s">
        <v>193</v>
      </c>
      <c r="E64" s="82" t="s">
        <v>193</v>
      </c>
      <c r="F64" s="72">
        <f t="shared" si="7"/>
        <v>0</v>
      </c>
      <c r="G64" s="82" t="s">
        <v>193</v>
      </c>
      <c r="H64" s="82" t="s">
        <v>193</v>
      </c>
      <c r="I64" s="82" t="s">
        <v>193</v>
      </c>
      <c r="J64" s="82" t="s">
        <v>193</v>
      </c>
      <c r="K64" s="150"/>
      <c r="L64" s="137"/>
      <c r="M64" s="137"/>
      <c r="N64" s="137"/>
      <c r="O64" s="138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36" t="s">
        <v>232</v>
      </c>
      <c r="B65" s="15">
        <v>1067</v>
      </c>
      <c r="C65" s="82" t="s">
        <v>193</v>
      </c>
      <c r="D65" s="82" t="s">
        <v>193</v>
      </c>
      <c r="E65" s="82" t="s">
        <v>193</v>
      </c>
      <c r="F65" s="72">
        <f t="shared" si="7"/>
        <v>0</v>
      </c>
      <c r="G65" s="82" t="s">
        <v>193</v>
      </c>
      <c r="H65" s="82" t="s">
        <v>193</v>
      </c>
      <c r="I65" s="82" t="s">
        <v>193</v>
      </c>
      <c r="J65" s="82" t="s">
        <v>193</v>
      </c>
      <c r="K65" s="150"/>
      <c r="L65" s="137"/>
      <c r="M65" s="137"/>
      <c r="N65" s="137"/>
      <c r="O65" s="138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28" t="s">
        <v>233</v>
      </c>
      <c r="B66" s="21">
        <v>1070</v>
      </c>
      <c r="C66" s="71">
        <f t="shared" ref="C66:E66" si="10">SUM(C67:C69)</f>
        <v>880.7</v>
      </c>
      <c r="D66" s="71">
        <f t="shared" si="10"/>
        <v>893.38400000000001</v>
      </c>
      <c r="E66" s="71">
        <f t="shared" si="10"/>
        <v>893.38400000000001</v>
      </c>
      <c r="F66" s="71">
        <f t="shared" si="7"/>
        <v>1658.4</v>
      </c>
      <c r="G66" s="71">
        <f t="shared" ref="G66:J66" si="11">SUM(G67:G69)</f>
        <v>414.6</v>
      </c>
      <c r="H66" s="71">
        <f t="shared" si="11"/>
        <v>414.6</v>
      </c>
      <c r="I66" s="71">
        <f t="shared" si="11"/>
        <v>414.6</v>
      </c>
      <c r="J66" s="71">
        <f t="shared" si="11"/>
        <v>414.6</v>
      </c>
      <c r="K66" s="150"/>
      <c r="L66" s="137"/>
      <c r="M66" s="137"/>
      <c r="N66" s="137"/>
      <c r="O66" s="138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8.75" customHeight="1">
      <c r="A67" s="36" t="s">
        <v>234</v>
      </c>
      <c r="B67" s="15">
        <v>1071</v>
      </c>
      <c r="C67" s="82"/>
      <c r="D67" s="82"/>
      <c r="E67" s="82"/>
      <c r="F67" s="72">
        <f t="shared" si="7"/>
        <v>0</v>
      </c>
      <c r="G67" s="82"/>
      <c r="H67" s="82"/>
      <c r="I67" s="82"/>
      <c r="J67" s="82"/>
      <c r="K67" s="150"/>
      <c r="L67" s="137"/>
      <c r="M67" s="137"/>
      <c r="N67" s="137"/>
      <c r="O67" s="138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36" t="s">
        <v>235</v>
      </c>
      <c r="B68" s="15">
        <v>1072</v>
      </c>
      <c r="C68" s="82"/>
      <c r="D68" s="82"/>
      <c r="E68" s="82"/>
      <c r="F68" s="72">
        <f t="shared" si="7"/>
        <v>0</v>
      </c>
      <c r="G68" s="82"/>
      <c r="H68" s="82"/>
      <c r="I68" s="82"/>
      <c r="J68" s="82"/>
      <c r="K68" s="150"/>
      <c r="L68" s="137"/>
      <c r="M68" s="137"/>
      <c r="N68" s="137"/>
      <c r="O68" s="138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13" t="s">
        <v>236</v>
      </c>
      <c r="B69" s="15">
        <v>1073</v>
      </c>
      <c r="C69" s="82">
        <v>880.7</v>
      </c>
      <c r="D69" s="82">
        <v>893.38400000000001</v>
      </c>
      <c r="E69" s="82">
        <v>893.38400000000001</v>
      </c>
      <c r="F69" s="72">
        <f t="shared" si="7"/>
        <v>1658.4</v>
      </c>
      <c r="G69" s="82">
        <v>414.6</v>
      </c>
      <c r="H69" s="82">
        <v>414.6</v>
      </c>
      <c r="I69" s="82">
        <v>414.6</v>
      </c>
      <c r="J69" s="82">
        <v>414.6</v>
      </c>
      <c r="K69" s="150"/>
      <c r="L69" s="137"/>
      <c r="M69" s="137"/>
      <c r="N69" s="137"/>
      <c r="O69" s="138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73" t="s">
        <v>237</v>
      </c>
      <c r="B70" s="21">
        <v>1080</v>
      </c>
      <c r="C70" s="71"/>
      <c r="D70" s="71">
        <f t="shared" ref="D70:E70" si="12">SUM(D71:D76)</f>
        <v>0</v>
      </c>
      <c r="E70" s="71">
        <f t="shared" si="12"/>
        <v>0</v>
      </c>
      <c r="F70" s="71">
        <f t="shared" si="7"/>
        <v>0</v>
      </c>
      <c r="G70" s="71">
        <f t="shared" ref="G70:J70" si="13">SUM(G71:G76)</f>
        <v>0</v>
      </c>
      <c r="H70" s="71">
        <f t="shared" si="13"/>
        <v>0</v>
      </c>
      <c r="I70" s="71">
        <f t="shared" si="13"/>
        <v>0</v>
      </c>
      <c r="J70" s="71">
        <f t="shared" si="13"/>
        <v>0</v>
      </c>
      <c r="K70" s="150"/>
      <c r="L70" s="137"/>
      <c r="M70" s="137"/>
      <c r="N70" s="137"/>
      <c r="O70" s="138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8.75" customHeight="1">
      <c r="A71" s="36" t="s">
        <v>234</v>
      </c>
      <c r="B71" s="15">
        <v>1081</v>
      </c>
      <c r="C71" s="82" t="s">
        <v>193</v>
      </c>
      <c r="D71" s="82" t="s">
        <v>193</v>
      </c>
      <c r="E71" s="82" t="s">
        <v>193</v>
      </c>
      <c r="F71" s="72">
        <f t="shared" si="7"/>
        <v>0</v>
      </c>
      <c r="G71" s="82" t="s">
        <v>193</v>
      </c>
      <c r="H71" s="82" t="s">
        <v>193</v>
      </c>
      <c r="I71" s="82" t="s">
        <v>193</v>
      </c>
      <c r="J71" s="82" t="s">
        <v>193</v>
      </c>
      <c r="K71" s="150"/>
      <c r="L71" s="137"/>
      <c r="M71" s="137"/>
      <c r="N71" s="137"/>
      <c r="O71" s="138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36" t="s">
        <v>238</v>
      </c>
      <c r="B72" s="15">
        <v>1082</v>
      </c>
      <c r="C72" s="82" t="s">
        <v>193</v>
      </c>
      <c r="D72" s="82" t="s">
        <v>193</v>
      </c>
      <c r="E72" s="82" t="s">
        <v>193</v>
      </c>
      <c r="F72" s="72">
        <f t="shared" si="7"/>
        <v>0</v>
      </c>
      <c r="G72" s="82" t="s">
        <v>193</v>
      </c>
      <c r="H72" s="82" t="s">
        <v>193</v>
      </c>
      <c r="I72" s="82" t="s">
        <v>193</v>
      </c>
      <c r="J72" s="82" t="s">
        <v>193</v>
      </c>
      <c r="K72" s="150"/>
      <c r="L72" s="137"/>
      <c r="M72" s="137"/>
      <c r="N72" s="137"/>
      <c r="O72" s="138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36" t="s">
        <v>239</v>
      </c>
      <c r="B73" s="15">
        <v>1083</v>
      </c>
      <c r="C73" s="82" t="s">
        <v>193</v>
      </c>
      <c r="D73" s="82" t="s">
        <v>193</v>
      </c>
      <c r="E73" s="82" t="s">
        <v>193</v>
      </c>
      <c r="F73" s="72">
        <f t="shared" si="7"/>
        <v>0</v>
      </c>
      <c r="G73" s="82" t="s">
        <v>193</v>
      </c>
      <c r="H73" s="82" t="s">
        <v>193</v>
      </c>
      <c r="I73" s="82" t="s">
        <v>193</v>
      </c>
      <c r="J73" s="82" t="s">
        <v>193</v>
      </c>
      <c r="K73" s="150"/>
      <c r="L73" s="137"/>
      <c r="M73" s="137"/>
      <c r="N73" s="137"/>
      <c r="O73" s="138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36" t="s">
        <v>240</v>
      </c>
      <c r="B74" s="15">
        <v>1084</v>
      </c>
      <c r="C74" s="82" t="s">
        <v>193</v>
      </c>
      <c r="D74" s="82" t="s">
        <v>193</v>
      </c>
      <c r="E74" s="82" t="s">
        <v>193</v>
      </c>
      <c r="F74" s="72">
        <f t="shared" si="7"/>
        <v>0</v>
      </c>
      <c r="G74" s="82" t="s">
        <v>193</v>
      </c>
      <c r="H74" s="82" t="s">
        <v>193</v>
      </c>
      <c r="I74" s="82" t="s">
        <v>193</v>
      </c>
      <c r="J74" s="82" t="s">
        <v>193</v>
      </c>
      <c r="K74" s="150"/>
      <c r="L74" s="137"/>
      <c r="M74" s="137"/>
      <c r="N74" s="137"/>
      <c r="O74" s="138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36" t="s">
        <v>241</v>
      </c>
      <c r="B75" s="15">
        <v>1085</v>
      </c>
      <c r="C75" s="82" t="s">
        <v>193</v>
      </c>
      <c r="D75" s="82" t="s">
        <v>193</v>
      </c>
      <c r="E75" s="82" t="s">
        <v>193</v>
      </c>
      <c r="F75" s="72">
        <f t="shared" si="7"/>
        <v>0</v>
      </c>
      <c r="G75" s="82" t="s">
        <v>193</v>
      </c>
      <c r="H75" s="82" t="s">
        <v>193</v>
      </c>
      <c r="I75" s="82" t="s">
        <v>193</v>
      </c>
      <c r="J75" s="82" t="s">
        <v>193</v>
      </c>
      <c r="K75" s="150"/>
      <c r="L75" s="137"/>
      <c r="M75" s="137"/>
      <c r="N75" s="137"/>
      <c r="O75" s="138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36" t="s">
        <v>242</v>
      </c>
      <c r="B76" s="15">
        <v>1086</v>
      </c>
      <c r="C76" s="82" t="s">
        <v>193</v>
      </c>
      <c r="D76" s="82" t="s">
        <v>193</v>
      </c>
      <c r="E76" s="82" t="s">
        <v>193</v>
      </c>
      <c r="F76" s="72">
        <f t="shared" si="7"/>
        <v>0</v>
      </c>
      <c r="G76" s="82" t="s">
        <v>193</v>
      </c>
      <c r="H76" s="82" t="s">
        <v>193</v>
      </c>
      <c r="I76" s="82" t="s">
        <v>193</v>
      </c>
      <c r="J76" s="82" t="s">
        <v>193</v>
      </c>
      <c r="K76" s="150"/>
      <c r="L76" s="137"/>
      <c r="M76" s="137"/>
      <c r="N76" s="137"/>
      <c r="O76" s="138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28" t="s">
        <v>243</v>
      </c>
      <c r="B77" s="21">
        <v>1100</v>
      </c>
      <c r="C77" s="17">
        <f>SUM(C34,C35,C58,C66,C70)</f>
        <v>219.29999999999995</v>
      </c>
      <c r="D77" s="17">
        <f t="shared" ref="D77:E77" si="14">SUM(D34,D35,D58,D66,D70)</f>
        <v>0</v>
      </c>
      <c r="E77" s="17">
        <f t="shared" si="14"/>
        <v>0</v>
      </c>
      <c r="F77" s="17">
        <f t="shared" ref="F77:J77" si="15">SUM(F34,F35,F58,F66,F70)</f>
        <v>188.80000000000018</v>
      </c>
      <c r="G77" s="17">
        <f>SUM(G34,G35,G58,G66,G70)</f>
        <v>39.700000000000045</v>
      </c>
      <c r="H77" s="17">
        <f t="shared" si="15"/>
        <v>49.700000000000045</v>
      </c>
      <c r="I77" s="17">
        <f t="shared" si="15"/>
        <v>49.700000000000045</v>
      </c>
      <c r="J77" s="17">
        <f t="shared" si="15"/>
        <v>49.700000000000045</v>
      </c>
      <c r="K77" s="150"/>
      <c r="L77" s="137"/>
      <c r="M77" s="137"/>
      <c r="N77" s="137"/>
      <c r="O77" s="138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8.75" customHeight="1">
      <c r="A78" s="28" t="s">
        <v>244</v>
      </c>
      <c r="B78" s="21">
        <v>1110</v>
      </c>
      <c r="C78" s="29"/>
      <c r="D78" s="29"/>
      <c r="E78" s="29"/>
      <c r="F78" s="71">
        <f t="shared" ref="F78:F87" si="16">SUM(G78:J78)</f>
        <v>0</v>
      </c>
      <c r="G78" s="29"/>
      <c r="H78" s="29"/>
      <c r="I78" s="29"/>
      <c r="J78" s="29"/>
      <c r="K78" s="150"/>
      <c r="L78" s="137"/>
      <c r="M78" s="137"/>
      <c r="N78" s="137"/>
      <c r="O78" s="138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8.75" customHeight="1">
      <c r="A79" s="28" t="s">
        <v>245</v>
      </c>
      <c r="B79" s="21">
        <v>1120</v>
      </c>
      <c r="C79" s="29" t="s">
        <v>193</v>
      </c>
      <c r="D79" s="29" t="s">
        <v>193</v>
      </c>
      <c r="E79" s="29" t="s">
        <v>193</v>
      </c>
      <c r="F79" s="71">
        <f t="shared" si="16"/>
        <v>0</v>
      </c>
      <c r="G79" s="29" t="s">
        <v>193</v>
      </c>
      <c r="H79" s="29" t="s">
        <v>193</v>
      </c>
      <c r="I79" s="29" t="s">
        <v>193</v>
      </c>
      <c r="J79" s="29" t="s">
        <v>193</v>
      </c>
      <c r="K79" s="150"/>
      <c r="L79" s="137"/>
      <c r="M79" s="137"/>
      <c r="N79" s="137"/>
      <c r="O79" s="138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8.75" customHeight="1">
      <c r="A80" s="28" t="s">
        <v>246</v>
      </c>
      <c r="B80" s="21">
        <v>1130</v>
      </c>
      <c r="C80" s="29"/>
      <c r="D80" s="29"/>
      <c r="E80" s="29"/>
      <c r="F80" s="71">
        <f t="shared" si="16"/>
        <v>0</v>
      </c>
      <c r="G80" s="29"/>
      <c r="H80" s="29"/>
      <c r="I80" s="29"/>
      <c r="J80" s="29"/>
      <c r="K80" s="150"/>
      <c r="L80" s="137"/>
      <c r="M80" s="137"/>
      <c r="N80" s="137"/>
      <c r="O80" s="138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8.75" customHeight="1">
      <c r="A81" s="28" t="s">
        <v>247</v>
      </c>
      <c r="B81" s="21">
        <v>1140</v>
      </c>
      <c r="C81" s="29" t="s">
        <v>193</v>
      </c>
      <c r="D81" s="29" t="s">
        <v>193</v>
      </c>
      <c r="E81" s="29" t="s">
        <v>193</v>
      </c>
      <c r="F81" s="71">
        <f t="shared" si="16"/>
        <v>0</v>
      </c>
      <c r="G81" s="29" t="s">
        <v>193</v>
      </c>
      <c r="H81" s="29" t="s">
        <v>193</v>
      </c>
      <c r="I81" s="29" t="s">
        <v>193</v>
      </c>
      <c r="J81" s="29" t="s">
        <v>193</v>
      </c>
      <c r="K81" s="150"/>
      <c r="L81" s="137"/>
      <c r="M81" s="137"/>
      <c r="N81" s="137"/>
      <c r="O81" s="138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8.75" customHeight="1">
      <c r="A82" s="28" t="s">
        <v>248</v>
      </c>
      <c r="B82" s="21">
        <v>1150</v>
      </c>
      <c r="C82" s="71">
        <f t="shared" ref="C82:E82" si="17">SUM(C83:C84)</f>
        <v>0</v>
      </c>
      <c r="D82" s="71">
        <f t="shared" si="17"/>
        <v>0</v>
      </c>
      <c r="E82" s="71">
        <f t="shared" si="17"/>
        <v>0</v>
      </c>
      <c r="F82" s="71">
        <f t="shared" si="16"/>
        <v>0</v>
      </c>
      <c r="G82" s="71">
        <f t="shared" ref="G82:J82" si="18">SUM(G83:G84)</f>
        <v>0</v>
      </c>
      <c r="H82" s="71">
        <f t="shared" si="18"/>
        <v>0</v>
      </c>
      <c r="I82" s="71">
        <f t="shared" si="18"/>
        <v>0</v>
      </c>
      <c r="J82" s="71">
        <f t="shared" si="18"/>
        <v>0</v>
      </c>
      <c r="K82" s="150"/>
      <c r="L82" s="137"/>
      <c r="M82" s="137"/>
      <c r="N82" s="137"/>
      <c r="O82" s="138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8.75" customHeight="1">
      <c r="A83" s="36" t="s">
        <v>234</v>
      </c>
      <c r="B83" s="15">
        <v>1151</v>
      </c>
      <c r="C83" s="82"/>
      <c r="D83" s="82"/>
      <c r="E83" s="82"/>
      <c r="F83" s="72">
        <f t="shared" si="16"/>
        <v>0</v>
      </c>
      <c r="G83" s="82"/>
      <c r="H83" s="82"/>
      <c r="I83" s="82"/>
      <c r="J83" s="82"/>
      <c r="K83" s="150"/>
      <c r="L83" s="137"/>
      <c r="M83" s="137"/>
      <c r="N83" s="137"/>
      <c r="O83" s="138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36" t="s">
        <v>249</v>
      </c>
      <c r="B84" s="15">
        <v>1152</v>
      </c>
      <c r="C84" s="82"/>
      <c r="D84" s="82"/>
      <c r="E84" s="82"/>
      <c r="F84" s="72">
        <f t="shared" si="16"/>
        <v>0</v>
      </c>
      <c r="G84" s="82"/>
      <c r="H84" s="82"/>
      <c r="I84" s="82"/>
      <c r="J84" s="82"/>
      <c r="K84" s="150"/>
      <c r="L84" s="137"/>
      <c r="M84" s="137"/>
      <c r="N84" s="137"/>
      <c r="O84" s="138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28" t="s">
        <v>250</v>
      </c>
      <c r="B85" s="21">
        <v>1160</v>
      </c>
      <c r="C85" s="71">
        <f t="shared" ref="C85:E85" si="19">SUM(C86:C87)</f>
        <v>0</v>
      </c>
      <c r="D85" s="71">
        <f t="shared" si="19"/>
        <v>0</v>
      </c>
      <c r="E85" s="71">
        <f t="shared" si="19"/>
        <v>0</v>
      </c>
      <c r="F85" s="71">
        <f t="shared" si="16"/>
        <v>0</v>
      </c>
      <c r="G85" s="71">
        <f t="shared" ref="G85:J85" si="20">SUM(G86:G87)</f>
        <v>0</v>
      </c>
      <c r="H85" s="71">
        <f t="shared" si="20"/>
        <v>0</v>
      </c>
      <c r="I85" s="71">
        <f t="shared" si="20"/>
        <v>0</v>
      </c>
      <c r="J85" s="71">
        <f t="shared" si="20"/>
        <v>0</v>
      </c>
      <c r="K85" s="150"/>
      <c r="L85" s="137"/>
      <c r="M85" s="137"/>
      <c r="N85" s="137"/>
      <c r="O85" s="138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8.75" customHeight="1">
      <c r="A86" s="36" t="s">
        <v>234</v>
      </c>
      <c r="B86" s="15">
        <v>1161</v>
      </c>
      <c r="C86" s="82" t="s">
        <v>193</v>
      </c>
      <c r="D86" s="82" t="s">
        <v>193</v>
      </c>
      <c r="E86" s="82" t="s">
        <v>193</v>
      </c>
      <c r="F86" s="72">
        <f t="shared" si="16"/>
        <v>0</v>
      </c>
      <c r="G86" s="82" t="s">
        <v>193</v>
      </c>
      <c r="H86" s="82" t="s">
        <v>193</v>
      </c>
      <c r="I86" s="82" t="s">
        <v>193</v>
      </c>
      <c r="J86" s="82" t="s">
        <v>193</v>
      </c>
      <c r="K86" s="150"/>
      <c r="L86" s="137"/>
      <c r="M86" s="137"/>
      <c r="N86" s="137"/>
      <c r="O86" s="138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36" t="s">
        <v>251</v>
      </c>
      <c r="B87" s="15">
        <v>1162</v>
      </c>
      <c r="C87" s="82" t="s">
        <v>193</v>
      </c>
      <c r="D87" s="82" t="s">
        <v>193</v>
      </c>
      <c r="E87" s="82" t="s">
        <v>193</v>
      </c>
      <c r="F87" s="72">
        <f t="shared" si="16"/>
        <v>0</v>
      </c>
      <c r="G87" s="82" t="s">
        <v>193</v>
      </c>
      <c r="H87" s="82" t="s">
        <v>193</v>
      </c>
      <c r="I87" s="82" t="s">
        <v>193</v>
      </c>
      <c r="J87" s="82" t="s">
        <v>193</v>
      </c>
      <c r="K87" s="150"/>
      <c r="L87" s="137"/>
      <c r="M87" s="137"/>
      <c r="N87" s="137"/>
      <c r="O87" s="138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28" t="s">
        <v>252</v>
      </c>
      <c r="B88" s="21">
        <v>1170</v>
      </c>
      <c r="C88" s="17">
        <f>SUM(C77,C78,C79,C80,C81,C82,C85)</f>
        <v>219.29999999999995</v>
      </c>
      <c r="D88" s="17">
        <f t="shared" ref="D88:J88" si="21">SUM(D77,D78,D79,D80,D81,D82,D85)</f>
        <v>0</v>
      </c>
      <c r="E88" s="17">
        <f t="shared" si="21"/>
        <v>0</v>
      </c>
      <c r="F88" s="17">
        <f t="shared" si="21"/>
        <v>188.80000000000018</v>
      </c>
      <c r="G88" s="17">
        <f t="shared" si="21"/>
        <v>39.700000000000045</v>
      </c>
      <c r="H88" s="17">
        <f t="shared" si="21"/>
        <v>49.700000000000045</v>
      </c>
      <c r="I88" s="17">
        <f t="shared" si="21"/>
        <v>49.700000000000045</v>
      </c>
      <c r="J88" s="17">
        <f t="shared" si="21"/>
        <v>49.700000000000045</v>
      </c>
      <c r="K88" s="150"/>
      <c r="L88" s="137"/>
      <c r="M88" s="137"/>
      <c r="N88" s="137"/>
      <c r="O88" s="138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36" t="s">
        <v>253</v>
      </c>
      <c r="B89" s="14">
        <v>1180</v>
      </c>
      <c r="C89" s="82">
        <v>-39.4</v>
      </c>
      <c r="D89" s="82" t="s">
        <v>193</v>
      </c>
      <c r="E89" s="82" t="s">
        <v>193</v>
      </c>
      <c r="F89" s="72">
        <f t="shared" ref="F89:F92" si="22">SUM(G89:J89)</f>
        <v>-37.799999999999997</v>
      </c>
      <c r="G89" s="82">
        <v>-37.799999999999997</v>
      </c>
      <c r="H89" s="82" t="s">
        <v>193</v>
      </c>
      <c r="I89" s="82" t="s">
        <v>193</v>
      </c>
      <c r="J89" s="82" t="s">
        <v>193</v>
      </c>
      <c r="K89" s="150"/>
      <c r="L89" s="137"/>
      <c r="M89" s="137"/>
      <c r="N89" s="137"/>
      <c r="O89" s="138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36" t="s">
        <v>254</v>
      </c>
      <c r="B90" s="14">
        <v>1181</v>
      </c>
      <c r="C90" s="82"/>
      <c r="D90" s="82"/>
      <c r="E90" s="82"/>
      <c r="F90" s="72">
        <f t="shared" si="22"/>
        <v>0</v>
      </c>
      <c r="G90" s="82"/>
      <c r="H90" s="82"/>
      <c r="I90" s="82"/>
      <c r="J90" s="82"/>
      <c r="K90" s="150"/>
      <c r="L90" s="137"/>
      <c r="M90" s="137"/>
      <c r="N90" s="137"/>
      <c r="O90" s="138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36" t="s">
        <v>255</v>
      </c>
      <c r="B91" s="15">
        <v>1190</v>
      </c>
      <c r="C91" s="82"/>
      <c r="D91" s="82"/>
      <c r="E91" s="82"/>
      <c r="F91" s="72">
        <f t="shared" si="22"/>
        <v>0</v>
      </c>
      <c r="G91" s="82"/>
      <c r="H91" s="82"/>
      <c r="I91" s="82"/>
      <c r="J91" s="82"/>
      <c r="K91" s="150"/>
      <c r="L91" s="137"/>
      <c r="M91" s="137"/>
      <c r="N91" s="137"/>
      <c r="O91" s="138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36" t="s">
        <v>256</v>
      </c>
      <c r="B92" s="15">
        <v>1191</v>
      </c>
      <c r="C92" s="82" t="s">
        <v>193</v>
      </c>
      <c r="D92" s="82" t="s">
        <v>193</v>
      </c>
      <c r="E92" s="82" t="s">
        <v>193</v>
      </c>
      <c r="F92" s="72">
        <f t="shared" si="22"/>
        <v>0</v>
      </c>
      <c r="G92" s="82" t="s">
        <v>193</v>
      </c>
      <c r="H92" s="82" t="s">
        <v>193</v>
      </c>
      <c r="I92" s="82" t="s">
        <v>193</v>
      </c>
      <c r="J92" s="82" t="s">
        <v>193</v>
      </c>
      <c r="K92" s="150"/>
      <c r="L92" s="137"/>
      <c r="M92" s="137"/>
      <c r="N92" s="137"/>
      <c r="O92" s="138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28" t="s">
        <v>257</v>
      </c>
      <c r="B93" s="21">
        <v>1200</v>
      </c>
      <c r="C93" s="17">
        <f t="shared" ref="C93:J93" si="23">SUM(C88,C89,C90,C91,C92)</f>
        <v>179.89999999999995</v>
      </c>
      <c r="D93" s="17">
        <f t="shared" si="23"/>
        <v>0</v>
      </c>
      <c r="E93" s="17">
        <f t="shared" si="23"/>
        <v>0</v>
      </c>
      <c r="F93" s="17">
        <f t="shared" si="23"/>
        <v>151.00000000000017</v>
      </c>
      <c r="G93" s="17">
        <f t="shared" si="23"/>
        <v>1.9000000000000483</v>
      </c>
      <c r="H93" s="17">
        <f t="shared" si="23"/>
        <v>49.700000000000045</v>
      </c>
      <c r="I93" s="17">
        <f t="shared" si="23"/>
        <v>49.700000000000045</v>
      </c>
      <c r="J93" s="17">
        <f t="shared" si="23"/>
        <v>49.700000000000045</v>
      </c>
      <c r="K93" s="150"/>
      <c r="L93" s="137"/>
      <c r="M93" s="137"/>
      <c r="N93" s="137"/>
      <c r="O93" s="138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36" t="s">
        <v>258</v>
      </c>
      <c r="B94" s="15">
        <v>1201</v>
      </c>
      <c r="C94" s="74"/>
      <c r="D94" s="74"/>
      <c r="E94" s="74"/>
      <c r="F94" s="74">
        <f>IF(F93&gt;0,F93,0)</f>
        <v>151.00000000000017</v>
      </c>
      <c r="G94" s="74"/>
      <c r="H94" s="74"/>
      <c r="I94" s="74"/>
      <c r="J94" s="74">
        <f>IF(J93&gt;0,J93,0)</f>
        <v>49.700000000000045</v>
      </c>
      <c r="K94" s="150"/>
      <c r="L94" s="137"/>
      <c r="M94" s="137"/>
      <c r="N94" s="137"/>
      <c r="O94" s="138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36" t="s">
        <v>259</v>
      </c>
      <c r="B95" s="15">
        <v>1202</v>
      </c>
      <c r="C95" s="74"/>
      <c r="D95" s="74">
        <f t="shared" ref="D95:J95" si="24">IF(D93&lt;0,D93,0)</f>
        <v>0</v>
      </c>
      <c r="E95" s="74">
        <f t="shared" si="24"/>
        <v>0</v>
      </c>
      <c r="F95" s="74">
        <f t="shared" si="24"/>
        <v>0</v>
      </c>
      <c r="G95" s="74">
        <f t="shared" si="24"/>
        <v>0</v>
      </c>
      <c r="H95" s="74">
        <f t="shared" si="24"/>
        <v>0</v>
      </c>
      <c r="I95" s="74">
        <f t="shared" si="24"/>
        <v>0</v>
      </c>
      <c r="J95" s="74">
        <f t="shared" si="24"/>
        <v>0</v>
      </c>
      <c r="K95" s="150"/>
      <c r="L95" s="137"/>
      <c r="M95" s="137"/>
      <c r="N95" s="137"/>
      <c r="O95" s="138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28" t="s">
        <v>260</v>
      </c>
      <c r="B96" s="15">
        <v>1210</v>
      </c>
      <c r="C96" s="17">
        <f t="shared" ref="C96:J96" si="25">SUM(C23,C66,C78,C80,C82,C90,C91)</f>
        <v>1158</v>
      </c>
      <c r="D96" s="17">
        <f t="shared" si="25"/>
        <v>893.38400000000001</v>
      </c>
      <c r="E96" s="17">
        <f t="shared" si="25"/>
        <v>893.38400000000001</v>
      </c>
      <c r="F96" s="17">
        <f t="shared" si="25"/>
        <v>1909.6000000000001</v>
      </c>
      <c r="G96" s="17">
        <f t="shared" si="25"/>
        <v>477.40000000000003</v>
      </c>
      <c r="H96" s="17">
        <f t="shared" si="25"/>
        <v>477.40000000000003</v>
      </c>
      <c r="I96" s="17">
        <f t="shared" si="25"/>
        <v>477.40000000000003</v>
      </c>
      <c r="J96" s="17">
        <f t="shared" si="25"/>
        <v>477.40000000000003</v>
      </c>
      <c r="K96" s="150"/>
      <c r="L96" s="137"/>
      <c r="M96" s="137"/>
      <c r="N96" s="137"/>
      <c r="O96" s="138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28" t="s">
        <v>261</v>
      </c>
      <c r="B97" s="15">
        <v>1220</v>
      </c>
      <c r="C97" s="17">
        <f t="shared" ref="C97:J97" si="26">SUM(C24,C35,C58,C70,C79,C81,C85,C89,C92)</f>
        <v>-978.1</v>
      </c>
      <c r="D97" s="17">
        <f t="shared" si="26"/>
        <v>-893.38400000000001</v>
      </c>
      <c r="E97" s="17">
        <f t="shared" si="26"/>
        <v>-893.38400000000001</v>
      </c>
      <c r="F97" s="17">
        <f t="shared" si="26"/>
        <v>-1758.6</v>
      </c>
      <c r="G97" s="17">
        <f t="shared" si="26"/>
        <v>-475.5</v>
      </c>
      <c r="H97" s="17">
        <f t="shared" si="26"/>
        <v>-427.7</v>
      </c>
      <c r="I97" s="17">
        <f t="shared" si="26"/>
        <v>-427.7</v>
      </c>
      <c r="J97" s="17">
        <f t="shared" si="26"/>
        <v>-427.7</v>
      </c>
      <c r="K97" s="150"/>
      <c r="L97" s="137"/>
      <c r="M97" s="137"/>
      <c r="N97" s="137"/>
      <c r="O97" s="138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36" t="s">
        <v>262</v>
      </c>
      <c r="B98" s="15">
        <v>1230</v>
      </c>
      <c r="C98" s="82"/>
      <c r="D98" s="82"/>
      <c r="E98" s="82"/>
      <c r="F98" s="72">
        <f>SUM(G98:J98)</f>
        <v>0</v>
      </c>
      <c r="G98" s="82"/>
      <c r="H98" s="82"/>
      <c r="I98" s="82"/>
      <c r="J98" s="82"/>
      <c r="K98" s="150"/>
      <c r="L98" s="137"/>
      <c r="M98" s="137"/>
      <c r="N98" s="137"/>
      <c r="O98" s="138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75" t="s">
        <v>263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8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36" t="s">
        <v>264</v>
      </c>
      <c r="B100" s="15">
        <v>1300</v>
      </c>
      <c r="C100" s="72">
        <f t="shared" ref="C100:J100" si="27">C77</f>
        <v>219.29999999999995</v>
      </c>
      <c r="D100" s="72">
        <f t="shared" si="27"/>
        <v>0</v>
      </c>
      <c r="E100" s="72">
        <f t="shared" si="27"/>
        <v>0</v>
      </c>
      <c r="F100" s="72">
        <f t="shared" si="27"/>
        <v>188.80000000000018</v>
      </c>
      <c r="G100" s="72">
        <f t="shared" si="27"/>
        <v>39.700000000000045</v>
      </c>
      <c r="H100" s="72">
        <f t="shared" si="27"/>
        <v>49.700000000000045</v>
      </c>
      <c r="I100" s="72">
        <f t="shared" si="27"/>
        <v>49.700000000000045</v>
      </c>
      <c r="J100" s="72">
        <f t="shared" si="27"/>
        <v>49.700000000000045</v>
      </c>
      <c r="K100" s="176"/>
      <c r="L100" s="137"/>
      <c r="M100" s="137"/>
      <c r="N100" s="137"/>
      <c r="O100" s="138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36" t="s">
        <v>265</v>
      </c>
      <c r="B101" s="15">
        <v>1301</v>
      </c>
      <c r="C101" s="72">
        <f t="shared" ref="C101:J101" si="28">C113</f>
        <v>191.5</v>
      </c>
      <c r="D101" s="72">
        <f t="shared" si="28"/>
        <v>191.46299999999999</v>
      </c>
      <c r="E101" s="72">
        <f t="shared" si="28"/>
        <v>191.46299999999999</v>
      </c>
      <c r="F101" s="72">
        <f t="shared" si="28"/>
        <v>191.2</v>
      </c>
      <c r="G101" s="72">
        <f t="shared" si="28"/>
        <v>47.8</v>
      </c>
      <c r="H101" s="72">
        <f t="shared" si="28"/>
        <v>47.8</v>
      </c>
      <c r="I101" s="72">
        <f t="shared" si="28"/>
        <v>47.8</v>
      </c>
      <c r="J101" s="72">
        <f t="shared" si="28"/>
        <v>47.8</v>
      </c>
      <c r="K101" s="176"/>
      <c r="L101" s="137"/>
      <c r="M101" s="137"/>
      <c r="N101" s="137"/>
      <c r="O101" s="138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36" t="s">
        <v>266</v>
      </c>
      <c r="B102" s="15">
        <v>1302</v>
      </c>
      <c r="C102" s="72">
        <f t="shared" ref="C102:J102" si="29">C67</f>
        <v>0</v>
      </c>
      <c r="D102" s="72">
        <f t="shared" si="29"/>
        <v>0</v>
      </c>
      <c r="E102" s="72">
        <f t="shared" si="29"/>
        <v>0</v>
      </c>
      <c r="F102" s="72">
        <f t="shared" si="29"/>
        <v>0</v>
      </c>
      <c r="G102" s="72">
        <f t="shared" si="29"/>
        <v>0</v>
      </c>
      <c r="H102" s="72">
        <f t="shared" si="29"/>
        <v>0</v>
      </c>
      <c r="I102" s="72">
        <f t="shared" si="29"/>
        <v>0</v>
      </c>
      <c r="J102" s="72">
        <f t="shared" si="29"/>
        <v>0</v>
      </c>
      <c r="K102" s="176"/>
      <c r="L102" s="137"/>
      <c r="M102" s="137"/>
      <c r="N102" s="137"/>
      <c r="O102" s="138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36" t="s">
        <v>267</v>
      </c>
      <c r="B103" s="15">
        <v>1303</v>
      </c>
      <c r="C103" s="72" t="str">
        <f t="shared" ref="C103:J103" si="30">C71</f>
        <v>(    )</v>
      </c>
      <c r="D103" s="72" t="str">
        <f t="shared" si="30"/>
        <v>(    )</v>
      </c>
      <c r="E103" s="72" t="str">
        <f t="shared" si="30"/>
        <v>(    )</v>
      </c>
      <c r="F103" s="72">
        <f t="shared" si="30"/>
        <v>0</v>
      </c>
      <c r="G103" s="72" t="str">
        <f t="shared" si="30"/>
        <v>(    )</v>
      </c>
      <c r="H103" s="72" t="str">
        <f t="shared" si="30"/>
        <v>(    )</v>
      </c>
      <c r="I103" s="72" t="str">
        <f t="shared" si="30"/>
        <v>(    )</v>
      </c>
      <c r="J103" s="72" t="str">
        <f t="shared" si="30"/>
        <v>(    )</v>
      </c>
      <c r="K103" s="176"/>
      <c r="L103" s="137"/>
      <c r="M103" s="137"/>
      <c r="N103" s="137"/>
      <c r="O103" s="138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36" t="s">
        <v>268</v>
      </c>
      <c r="B104" s="15">
        <v>1304</v>
      </c>
      <c r="C104" s="72">
        <f t="shared" ref="C104:J104" si="31">C68</f>
        <v>0</v>
      </c>
      <c r="D104" s="72">
        <f t="shared" si="31"/>
        <v>0</v>
      </c>
      <c r="E104" s="72">
        <f t="shared" si="31"/>
        <v>0</v>
      </c>
      <c r="F104" s="72">
        <f t="shared" si="31"/>
        <v>0</v>
      </c>
      <c r="G104" s="72">
        <f t="shared" si="31"/>
        <v>0</v>
      </c>
      <c r="H104" s="72">
        <f t="shared" si="31"/>
        <v>0</v>
      </c>
      <c r="I104" s="72">
        <f t="shared" si="31"/>
        <v>0</v>
      </c>
      <c r="J104" s="72">
        <f t="shared" si="31"/>
        <v>0</v>
      </c>
      <c r="K104" s="176"/>
      <c r="L104" s="137"/>
      <c r="M104" s="137"/>
      <c r="N104" s="137"/>
      <c r="O104" s="138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36" t="s">
        <v>269</v>
      </c>
      <c r="B105" s="15">
        <v>1305</v>
      </c>
      <c r="C105" s="72" t="str">
        <f t="shared" ref="C105:J105" si="32">C72</f>
        <v>(    )</v>
      </c>
      <c r="D105" s="72" t="str">
        <f t="shared" si="32"/>
        <v>(    )</v>
      </c>
      <c r="E105" s="72" t="str">
        <f t="shared" si="32"/>
        <v>(    )</v>
      </c>
      <c r="F105" s="72">
        <f t="shared" si="32"/>
        <v>0</v>
      </c>
      <c r="G105" s="72" t="str">
        <f t="shared" si="32"/>
        <v>(    )</v>
      </c>
      <c r="H105" s="72" t="str">
        <f t="shared" si="32"/>
        <v>(    )</v>
      </c>
      <c r="I105" s="72" t="str">
        <f t="shared" si="32"/>
        <v>(    )</v>
      </c>
      <c r="J105" s="72" t="str">
        <f t="shared" si="32"/>
        <v>(    )</v>
      </c>
      <c r="K105" s="176"/>
      <c r="L105" s="137"/>
      <c r="M105" s="137"/>
      <c r="N105" s="137"/>
      <c r="O105" s="138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6" t="s">
        <v>67</v>
      </c>
      <c r="B106" s="21">
        <v>1310</v>
      </c>
      <c r="C106" s="17">
        <f t="shared" ref="C106:F106" si="33">C100+C101</f>
        <v>410.79999999999995</v>
      </c>
      <c r="D106" s="17">
        <f t="shared" si="33"/>
        <v>191.46299999999999</v>
      </c>
      <c r="E106" s="17">
        <f t="shared" si="33"/>
        <v>191.46299999999999</v>
      </c>
      <c r="F106" s="17">
        <f t="shared" si="33"/>
        <v>380.00000000000017</v>
      </c>
      <c r="G106" s="17">
        <f t="shared" ref="G106:J106" si="34">G100+G101</f>
        <v>87.500000000000043</v>
      </c>
      <c r="H106" s="17">
        <f t="shared" si="34"/>
        <v>97.500000000000043</v>
      </c>
      <c r="I106" s="17">
        <f t="shared" si="34"/>
        <v>97.500000000000043</v>
      </c>
      <c r="J106" s="17">
        <f t="shared" si="34"/>
        <v>97.500000000000043</v>
      </c>
      <c r="K106" s="179"/>
      <c r="L106" s="137"/>
      <c r="M106" s="137"/>
      <c r="N106" s="137"/>
      <c r="O106" s="138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75" t="s">
        <v>270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8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36" t="s">
        <v>271</v>
      </c>
      <c r="B108" s="15">
        <v>1400</v>
      </c>
      <c r="C108" s="82"/>
      <c r="D108" s="82"/>
      <c r="E108" s="82"/>
      <c r="F108" s="72">
        <f t="shared" ref="F108:F114" si="35">SUM(G108:J108)</f>
        <v>0</v>
      </c>
      <c r="G108" s="82"/>
      <c r="H108" s="82"/>
      <c r="I108" s="82"/>
      <c r="J108" s="82"/>
      <c r="K108" s="150"/>
      <c r="L108" s="137"/>
      <c r="M108" s="137"/>
      <c r="N108" s="137"/>
      <c r="O108" s="138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36" t="s">
        <v>272</v>
      </c>
      <c r="B109" s="75">
        <v>1401</v>
      </c>
      <c r="C109" s="82"/>
      <c r="D109" s="82"/>
      <c r="E109" s="82"/>
      <c r="F109" s="72">
        <f t="shared" si="35"/>
        <v>0</v>
      </c>
      <c r="G109" s="82"/>
      <c r="H109" s="82"/>
      <c r="I109" s="82"/>
      <c r="J109" s="82"/>
      <c r="K109" s="150"/>
      <c r="L109" s="137"/>
      <c r="M109" s="137"/>
      <c r="N109" s="137"/>
      <c r="O109" s="138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36" t="s">
        <v>273</v>
      </c>
      <c r="B110" s="75">
        <v>1402</v>
      </c>
      <c r="C110" s="82"/>
      <c r="D110" s="82">
        <v>10</v>
      </c>
      <c r="E110" s="82">
        <v>10</v>
      </c>
      <c r="F110" s="72">
        <f t="shared" si="35"/>
        <v>0</v>
      </c>
      <c r="G110" s="82"/>
      <c r="H110" s="82"/>
      <c r="I110" s="82"/>
      <c r="J110" s="8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36" t="s">
        <v>133</v>
      </c>
      <c r="B111" s="75">
        <v>1410</v>
      </c>
      <c r="C111" s="82">
        <v>674.4</v>
      </c>
      <c r="D111" s="82">
        <v>662.61</v>
      </c>
      <c r="E111" s="82">
        <v>662.61</v>
      </c>
      <c r="F111" s="72">
        <f t="shared" si="35"/>
        <v>1359.6</v>
      </c>
      <c r="G111" s="82">
        <v>339.9</v>
      </c>
      <c r="H111" s="82">
        <v>339.9</v>
      </c>
      <c r="I111" s="82">
        <v>339.9</v>
      </c>
      <c r="J111" s="82">
        <v>339.9</v>
      </c>
      <c r="K111" s="150"/>
      <c r="L111" s="137"/>
      <c r="M111" s="137"/>
      <c r="N111" s="137"/>
      <c r="O111" s="138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36" t="s">
        <v>196</v>
      </c>
      <c r="B112" s="75">
        <v>1420</v>
      </c>
      <c r="C112" s="82">
        <v>148.4</v>
      </c>
      <c r="D112" s="82">
        <v>145.774</v>
      </c>
      <c r="E112" s="82">
        <v>145.774</v>
      </c>
      <c r="F112" s="72">
        <f t="shared" si="35"/>
        <v>299.2</v>
      </c>
      <c r="G112" s="82">
        <v>74.8</v>
      </c>
      <c r="H112" s="82">
        <v>74.8</v>
      </c>
      <c r="I112" s="82">
        <v>74.8</v>
      </c>
      <c r="J112" s="82">
        <v>74.8</v>
      </c>
      <c r="K112" s="150"/>
      <c r="L112" s="137"/>
      <c r="M112" s="137"/>
      <c r="N112" s="137"/>
      <c r="O112" s="138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36" t="s">
        <v>274</v>
      </c>
      <c r="B113" s="75">
        <v>1430</v>
      </c>
      <c r="C113" s="82">
        <v>191.5</v>
      </c>
      <c r="D113" s="82">
        <v>191.46299999999999</v>
      </c>
      <c r="E113" s="82">
        <v>191.46299999999999</v>
      </c>
      <c r="F113" s="72">
        <f t="shared" si="35"/>
        <v>191.2</v>
      </c>
      <c r="G113" s="82">
        <v>47.8</v>
      </c>
      <c r="H113" s="82">
        <v>47.8</v>
      </c>
      <c r="I113" s="82">
        <v>47.8</v>
      </c>
      <c r="J113" s="82">
        <v>47.8</v>
      </c>
      <c r="K113" s="150"/>
      <c r="L113" s="137"/>
      <c r="M113" s="137"/>
      <c r="N113" s="137"/>
      <c r="O113" s="138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36" t="s">
        <v>275</v>
      </c>
      <c r="B114" s="75">
        <v>1440</v>
      </c>
      <c r="C114" s="82">
        <v>57.9</v>
      </c>
      <c r="D114" s="82">
        <v>75</v>
      </c>
      <c r="E114" s="82">
        <v>75</v>
      </c>
      <c r="F114" s="72">
        <f t="shared" si="35"/>
        <v>67.2</v>
      </c>
      <c r="G114" s="82">
        <v>24.3</v>
      </c>
      <c r="H114" s="82">
        <v>14.3</v>
      </c>
      <c r="I114" s="82">
        <v>14.3</v>
      </c>
      <c r="J114" s="82">
        <v>14.3</v>
      </c>
      <c r="K114" s="150"/>
      <c r="L114" s="137"/>
      <c r="M114" s="137"/>
      <c r="N114" s="137"/>
      <c r="O114" s="138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28" t="s">
        <v>181</v>
      </c>
      <c r="B115" s="76">
        <v>1450</v>
      </c>
      <c r="C115" s="17">
        <f t="shared" ref="C115:E115" si="36">SUM(C108,C111:C114)</f>
        <v>1072.2</v>
      </c>
      <c r="D115" s="17">
        <f t="shared" si="36"/>
        <v>1074.847</v>
      </c>
      <c r="E115" s="17">
        <f t="shared" si="36"/>
        <v>1074.847</v>
      </c>
      <c r="F115" s="72">
        <f t="shared" ref="F115" si="37">SUM(G115:J115)</f>
        <v>1917.2</v>
      </c>
      <c r="G115" s="17">
        <f t="shared" ref="G115:J115" si="38">SUM(G108,G111:G114)</f>
        <v>486.8</v>
      </c>
      <c r="H115" s="17">
        <f t="shared" si="38"/>
        <v>476.8</v>
      </c>
      <c r="I115" s="17">
        <f t="shared" si="38"/>
        <v>476.8</v>
      </c>
      <c r="J115" s="17">
        <f t="shared" si="38"/>
        <v>476.8</v>
      </c>
      <c r="K115" s="150"/>
      <c r="L115" s="137"/>
      <c r="M115" s="137"/>
      <c r="N115" s="137"/>
      <c r="O115" s="138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8.75" customHeight="1">
      <c r="A117" s="78"/>
      <c r="B117" s="114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33" t="s">
        <v>276</v>
      </c>
      <c r="B118" s="78"/>
      <c r="C118" s="134"/>
      <c r="D118" s="134" t="s">
        <v>159</v>
      </c>
      <c r="E118" s="134"/>
      <c r="F118" s="78"/>
      <c r="G118" s="78"/>
      <c r="H118" s="1"/>
      <c r="I118" s="1"/>
      <c r="J118" s="112" t="s">
        <v>160</v>
      </c>
      <c r="K118" s="1"/>
      <c r="L118" s="1"/>
      <c r="M118" s="78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3" t="s">
        <v>277</v>
      </c>
      <c r="B119" s="78"/>
      <c r="C119" s="126"/>
      <c r="D119" s="126" t="s">
        <v>162</v>
      </c>
      <c r="E119" s="126"/>
      <c r="F119" s="78"/>
      <c r="G119" s="78"/>
      <c r="H119" s="177"/>
      <c r="I119" s="178"/>
      <c r="J119" s="178"/>
      <c r="K119" s="178"/>
      <c r="L119" s="178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3"/>
      <c r="B120" s="78"/>
      <c r="C120" s="126"/>
      <c r="D120" s="126"/>
      <c r="E120" s="12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3"/>
      <c r="B121" s="126"/>
      <c r="C121" s="126"/>
      <c r="D121" s="126"/>
      <c r="E121" s="12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3"/>
      <c r="B122" s="126"/>
      <c r="C122" s="126"/>
      <c r="D122" s="126"/>
      <c r="E122" s="12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3"/>
      <c r="B123" s="126"/>
      <c r="C123" s="126"/>
      <c r="D123" s="126"/>
      <c r="E123" s="12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3"/>
      <c r="B124" s="126"/>
      <c r="C124" s="126"/>
      <c r="D124" s="126"/>
      <c r="E124" s="12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3"/>
      <c r="B125" s="126"/>
      <c r="C125" s="126"/>
      <c r="D125" s="126"/>
      <c r="E125" s="12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3"/>
      <c r="B126" s="126"/>
      <c r="C126" s="126"/>
      <c r="D126" s="126"/>
      <c r="E126" s="12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3"/>
      <c r="B127" s="126"/>
      <c r="C127" s="126"/>
      <c r="D127" s="126"/>
      <c r="E127" s="12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3"/>
      <c r="B128" s="126"/>
      <c r="C128" s="126"/>
      <c r="D128" s="126"/>
      <c r="E128" s="12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3"/>
      <c r="B129" s="126"/>
      <c r="C129" s="126"/>
      <c r="D129" s="126"/>
      <c r="E129" s="12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3"/>
      <c r="B130" s="126"/>
      <c r="C130" s="126"/>
      <c r="D130" s="126"/>
      <c r="E130" s="12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3"/>
      <c r="B131" s="126"/>
      <c r="C131" s="126"/>
      <c r="D131" s="126"/>
      <c r="E131" s="12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3"/>
      <c r="B132" s="126"/>
      <c r="C132" s="126"/>
      <c r="D132" s="126"/>
      <c r="E132" s="12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3"/>
      <c r="B133" s="126"/>
      <c r="C133" s="126"/>
      <c r="D133" s="126"/>
      <c r="E133" s="12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3"/>
      <c r="B134" s="126"/>
      <c r="C134" s="126"/>
      <c r="D134" s="126"/>
      <c r="E134" s="12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3"/>
      <c r="B135" s="126"/>
      <c r="C135" s="126"/>
      <c r="D135" s="126"/>
      <c r="E135" s="12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3"/>
      <c r="B136" s="126"/>
      <c r="C136" s="126"/>
      <c r="D136" s="126"/>
      <c r="E136" s="12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3"/>
      <c r="B137" s="126"/>
      <c r="C137" s="126"/>
      <c r="D137" s="126"/>
      <c r="E137" s="12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3"/>
      <c r="B138" s="126"/>
      <c r="C138" s="126"/>
      <c r="D138" s="126"/>
      <c r="E138" s="12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3"/>
      <c r="B139" s="126"/>
      <c r="C139" s="126"/>
      <c r="D139" s="126"/>
      <c r="E139" s="12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3"/>
      <c r="B140" s="126"/>
      <c r="C140" s="126"/>
      <c r="D140" s="126"/>
      <c r="E140" s="12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3"/>
      <c r="B141" s="126"/>
      <c r="C141" s="126"/>
      <c r="D141" s="126"/>
      <c r="E141" s="12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3"/>
      <c r="B142" s="126"/>
      <c r="C142" s="126"/>
      <c r="D142" s="126"/>
      <c r="E142" s="12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3"/>
      <c r="B143" s="126"/>
      <c r="C143" s="126"/>
      <c r="D143" s="126"/>
      <c r="E143" s="12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3"/>
      <c r="B144" s="126"/>
      <c r="C144" s="126"/>
      <c r="D144" s="126"/>
      <c r="E144" s="12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3"/>
      <c r="B145" s="126"/>
      <c r="C145" s="126"/>
      <c r="D145" s="126"/>
      <c r="E145" s="12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3"/>
      <c r="B146" s="126"/>
      <c r="C146" s="126"/>
      <c r="D146" s="126"/>
      <c r="E146" s="12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3"/>
      <c r="B147" s="126"/>
      <c r="C147" s="126"/>
      <c r="D147" s="126"/>
      <c r="E147" s="12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3"/>
      <c r="B148" s="126"/>
      <c r="C148" s="126"/>
      <c r="D148" s="126"/>
      <c r="E148" s="12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3"/>
      <c r="B149" s="126"/>
      <c r="C149" s="126"/>
      <c r="D149" s="126"/>
      <c r="E149" s="12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3"/>
      <c r="B150" s="126"/>
      <c r="C150" s="126"/>
      <c r="D150" s="126"/>
      <c r="E150" s="12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3"/>
      <c r="B151" s="126"/>
      <c r="C151" s="126"/>
      <c r="D151" s="126"/>
      <c r="E151" s="12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3"/>
      <c r="B152" s="126"/>
      <c r="C152" s="126"/>
      <c r="D152" s="126"/>
      <c r="E152" s="12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3"/>
      <c r="B153" s="126"/>
      <c r="C153" s="126"/>
      <c r="D153" s="126"/>
      <c r="E153" s="12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3"/>
      <c r="B154" s="126"/>
      <c r="C154" s="126"/>
      <c r="D154" s="126"/>
      <c r="E154" s="12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3"/>
      <c r="B155" s="126"/>
      <c r="C155" s="126"/>
      <c r="D155" s="126"/>
      <c r="E155" s="12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3"/>
      <c r="B156" s="126"/>
      <c r="C156" s="126"/>
      <c r="D156" s="126"/>
      <c r="E156" s="12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3"/>
      <c r="B157" s="126"/>
      <c r="C157" s="126"/>
      <c r="D157" s="126"/>
      <c r="E157" s="12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3"/>
      <c r="B158" s="126"/>
      <c r="C158" s="126"/>
      <c r="D158" s="126"/>
      <c r="E158" s="12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3"/>
      <c r="B159" s="126"/>
      <c r="C159" s="126"/>
      <c r="D159" s="126"/>
      <c r="E159" s="12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3"/>
      <c r="B160" s="126"/>
      <c r="C160" s="126"/>
      <c r="D160" s="126"/>
      <c r="E160" s="12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3"/>
      <c r="B161" s="126"/>
      <c r="C161" s="126"/>
      <c r="D161" s="126"/>
      <c r="E161" s="12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3"/>
      <c r="B162" s="126"/>
      <c r="C162" s="126"/>
      <c r="D162" s="126"/>
      <c r="E162" s="12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3"/>
      <c r="B163" s="126"/>
      <c r="C163" s="126"/>
      <c r="D163" s="126"/>
      <c r="E163" s="12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3"/>
      <c r="B164" s="126"/>
      <c r="C164" s="126"/>
      <c r="D164" s="126"/>
      <c r="E164" s="12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3"/>
      <c r="B165" s="126"/>
      <c r="C165" s="126"/>
      <c r="D165" s="126"/>
      <c r="E165" s="12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3"/>
      <c r="B166" s="126"/>
      <c r="C166" s="126"/>
      <c r="D166" s="126"/>
      <c r="E166" s="12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3"/>
      <c r="B167" s="126"/>
      <c r="C167" s="126"/>
      <c r="D167" s="126"/>
      <c r="E167" s="12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3"/>
      <c r="B168" s="126"/>
      <c r="C168" s="126"/>
      <c r="D168" s="126"/>
      <c r="E168" s="12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3"/>
      <c r="B169" s="126"/>
      <c r="C169" s="126"/>
      <c r="D169" s="126"/>
      <c r="E169" s="12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3"/>
      <c r="B170" s="126"/>
      <c r="C170" s="126"/>
      <c r="D170" s="126"/>
      <c r="E170" s="12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3"/>
      <c r="B171" s="126"/>
      <c r="C171" s="126"/>
      <c r="D171" s="126"/>
      <c r="E171" s="12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3"/>
      <c r="B172" s="126"/>
      <c r="C172" s="126"/>
      <c r="D172" s="126"/>
      <c r="E172" s="12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3"/>
      <c r="B173" s="126"/>
      <c r="C173" s="126"/>
      <c r="D173" s="126"/>
      <c r="E173" s="12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3"/>
      <c r="B174" s="126"/>
      <c r="C174" s="126"/>
      <c r="D174" s="126"/>
      <c r="E174" s="12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3"/>
      <c r="B175" s="126"/>
      <c r="C175" s="126"/>
      <c r="D175" s="126"/>
      <c r="E175" s="12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3"/>
      <c r="B176" s="126"/>
      <c r="C176" s="126"/>
      <c r="D176" s="126"/>
      <c r="E176" s="12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3"/>
      <c r="B177" s="126"/>
      <c r="C177" s="126"/>
      <c r="D177" s="126"/>
      <c r="E177" s="12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3"/>
      <c r="B178" s="126"/>
      <c r="C178" s="126"/>
      <c r="D178" s="126"/>
      <c r="E178" s="12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3"/>
      <c r="B179" s="126"/>
      <c r="C179" s="126"/>
      <c r="D179" s="126"/>
      <c r="E179" s="12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3"/>
      <c r="B180" s="126"/>
      <c r="C180" s="126"/>
      <c r="D180" s="126"/>
      <c r="E180" s="12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3"/>
      <c r="B181" s="126"/>
      <c r="C181" s="126"/>
      <c r="D181" s="126"/>
      <c r="E181" s="12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3"/>
      <c r="B182" s="126"/>
      <c r="C182" s="126"/>
      <c r="D182" s="126"/>
      <c r="E182" s="12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3"/>
      <c r="B183" s="126"/>
      <c r="C183" s="126"/>
      <c r="D183" s="126"/>
      <c r="E183" s="12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3"/>
      <c r="B184" s="126"/>
      <c r="C184" s="126"/>
      <c r="D184" s="126"/>
      <c r="E184" s="12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3"/>
      <c r="B185" s="126"/>
      <c r="C185" s="126"/>
      <c r="D185" s="126"/>
      <c r="E185" s="12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3"/>
      <c r="B186" s="126"/>
      <c r="C186" s="126"/>
      <c r="D186" s="126"/>
      <c r="E186" s="12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3"/>
      <c r="B187" s="126"/>
      <c r="C187" s="126"/>
      <c r="D187" s="126"/>
      <c r="E187" s="12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3"/>
      <c r="B188" s="126"/>
      <c r="C188" s="126"/>
      <c r="D188" s="126"/>
      <c r="E188" s="12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3"/>
      <c r="B189" s="126"/>
      <c r="C189" s="126"/>
      <c r="D189" s="126"/>
      <c r="E189" s="12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3"/>
      <c r="B190" s="126"/>
      <c r="C190" s="126"/>
      <c r="D190" s="126"/>
      <c r="E190" s="12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3"/>
      <c r="B191" s="126"/>
      <c r="C191" s="126"/>
      <c r="D191" s="126"/>
      <c r="E191" s="12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3"/>
      <c r="B192" s="126"/>
      <c r="C192" s="126"/>
      <c r="D192" s="126"/>
      <c r="E192" s="12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3"/>
      <c r="B193" s="126"/>
      <c r="C193" s="126"/>
      <c r="D193" s="126"/>
      <c r="E193" s="12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3"/>
      <c r="B194" s="126"/>
      <c r="C194" s="126"/>
      <c r="D194" s="126"/>
      <c r="E194" s="12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3"/>
      <c r="B195" s="126"/>
      <c r="C195" s="126"/>
      <c r="D195" s="126"/>
      <c r="E195" s="12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3"/>
      <c r="B196" s="126"/>
      <c r="C196" s="126"/>
      <c r="D196" s="126"/>
      <c r="E196" s="12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3"/>
      <c r="B197" s="126"/>
      <c r="C197" s="126"/>
      <c r="D197" s="126"/>
      <c r="E197" s="12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3"/>
      <c r="B198" s="126"/>
      <c r="C198" s="126"/>
      <c r="D198" s="126"/>
      <c r="E198" s="12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3"/>
      <c r="B199" s="126"/>
      <c r="C199" s="126"/>
      <c r="D199" s="126"/>
      <c r="E199" s="12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3"/>
      <c r="B200" s="126"/>
      <c r="C200" s="126"/>
      <c r="D200" s="126"/>
      <c r="E200" s="12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3"/>
      <c r="B201" s="126"/>
      <c r="C201" s="126"/>
      <c r="D201" s="126"/>
      <c r="E201" s="12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3"/>
      <c r="B202" s="126"/>
      <c r="C202" s="126"/>
      <c r="D202" s="126"/>
      <c r="E202" s="12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3"/>
      <c r="B203" s="126"/>
      <c r="C203" s="126"/>
      <c r="D203" s="126"/>
      <c r="E203" s="12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3"/>
      <c r="B204" s="126"/>
      <c r="C204" s="126"/>
      <c r="D204" s="126"/>
      <c r="E204" s="12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3"/>
      <c r="B205" s="126"/>
      <c r="C205" s="126"/>
      <c r="D205" s="126"/>
      <c r="E205" s="12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3"/>
      <c r="B206" s="126"/>
      <c r="C206" s="126"/>
      <c r="D206" s="126"/>
      <c r="E206" s="12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3"/>
      <c r="B207" s="126"/>
      <c r="C207" s="126"/>
      <c r="D207" s="126"/>
      <c r="E207" s="12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3"/>
      <c r="B208" s="126"/>
      <c r="C208" s="126"/>
      <c r="D208" s="126"/>
      <c r="E208" s="12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3"/>
      <c r="B209" s="126"/>
      <c r="C209" s="126"/>
      <c r="D209" s="126"/>
      <c r="E209" s="12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3"/>
      <c r="B210" s="126"/>
      <c r="C210" s="126"/>
      <c r="D210" s="126"/>
      <c r="E210" s="12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3"/>
      <c r="B211" s="126"/>
      <c r="C211" s="126"/>
      <c r="D211" s="126"/>
      <c r="E211" s="12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3"/>
      <c r="B212" s="126"/>
      <c r="C212" s="126"/>
      <c r="D212" s="126"/>
      <c r="E212" s="12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3"/>
      <c r="B213" s="126"/>
      <c r="C213" s="126"/>
      <c r="D213" s="126"/>
      <c r="E213" s="12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3"/>
      <c r="B214" s="126"/>
      <c r="C214" s="126"/>
      <c r="D214" s="126"/>
      <c r="E214" s="12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3"/>
      <c r="B215" s="126"/>
      <c r="C215" s="126"/>
      <c r="D215" s="126"/>
      <c r="E215" s="12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3"/>
      <c r="B216" s="126"/>
      <c r="C216" s="126"/>
      <c r="D216" s="126"/>
      <c r="E216" s="12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3"/>
      <c r="B217" s="126"/>
      <c r="C217" s="126"/>
      <c r="D217" s="126"/>
      <c r="E217" s="12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3"/>
      <c r="B218" s="126"/>
      <c r="C218" s="126"/>
      <c r="D218" s="126"/>
      <c r="E218" s="12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3"/>
      <c r="B219" s="126"/>
      <c r="C219" s="126"/>
      <c r="D219" s="126"/>
      <c r="E219" s="12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3"/>
      <c r="B220" s="126"/>
      <c r="C220" s="126"/>
      <c r="D220" s="126"/>
      <c r="E220" s="12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3"/>
      <c r="B221" s="126"/>
      <c r="C221" s="126"/>
      <c r="D221" s="126"/>
      <c r="E221" s="12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3"/>
      <c r="B222" s="126"/>
      <c r="C222" s="126"/>
      <c r="D222" s="126"/>
      <c r="E222" s="12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3"/>
      <c r="B223" s="126"/>
      <c r="C223" s="126"/>
      <c r="D223" s="126"/>
      <c r="E223" s="12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3"/>
      <c r="B224" s="126"/>
      <c r="C224" s="126"/>
      <c r="D224" s="126"/>
      <c r="E224" s="12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3"/>
      <c r="B225" s="126"/>
      <c r="C225" s="126"/>
      <c r="D225" s="126"/>
      <c r="E225" s="12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3"/>
      <c r="B226" s="126"/>
      <c r="C226" s="126"/>
      <c r="D226" s="126"/>
      <c r="E226" s="12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3"/>
      <c r="B227" s="126"/>
      <c r="C227" s="126"/>
      <c r="D227" s="126"/>
      <c r="E227" s="12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3"/>
      <c r="B228" s="126"/>
      <c r="C228" s="126"/>
      <c r="D228" s="126"/>
      <c r="E228" s="12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3"/>
      <c r="B229" s="126"/>
      <c r="C229" s="126"/>
      <c r="D229" s="126"/>
      <c r="E229" s="12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3"/>
      <c r="B230" s="126"/>
      <c r="C230" s="126"/>
      <c r="D230" s="126"/>
      <c r="E230" s="12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3"/>
      <c r="B231" s="126"/>
      <c r="C231" s="126"/>
      <c r="D231" s="126"/>
      <c r="E231" s="12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3"/>
      <c r="B232" s="126"/>
      <c r="C232" s="126"/>
      <c r="D232" s="126"/>
      <c r="E232" s="12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3"/>
      <c r="B233" s="126"/>
      <c r="C233" s="126"/>
      <c r="D233" s="126"/>
      <c r="E233" s="12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3"/>
      <c r="B234" s="126"/>
      <c r="C234" s="126"/>
      <c r="D234" s="126"/>
      <c r="E234" s="12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3"/>
      <c r="B235" s="126"/>
      <c r="C235" s="126"/>
      <c r="D235" s="126"/>
      <c r="E235" s="12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3"/>
      <c r="B236" s="126"/>
      <c r="C236" s="126"/>
      <c r="D236" s="126"/>
      <c r="E236" s="12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3"/>
      <c r="B237" s="126"/>
      <c r="C237" s="126"/>
      <c r="D237" s="126"/>
      <c r="E237" s="12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3"/>
      <c r="B238" s="126"/>
      <c r="C238" s="126"/>
      <c r="D238" s="126"/>
      <c r="E238" s="12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3"/>
      <c r="B239" s="126"/>
      <c r="C239" s="126"/>
      <c r="D239" s="126"/>
      <c r="E239" s="12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3"/>
      <c r="B240" s="126"/>
      <c r="C240" s="126"/>
      <c r="D240" s="126"/>
      <c r="E240" s="12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3"/>
      <c r="B241" s="126"/>
      <c r="C241" s="126"/>
      <c r="D241" s="126"/>
      <c r="E241" s="12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3"/>
      <c r="B242" s="126"/>
      <c r="C242" s="126"/>
      <c r="D242" s="126"/>
      <c r="E242" s="12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3"/>
      <c r="B243" s="126"/>
      <c r="C243" s="126"/>
      <c r="D243" s="126"/>
      <c r="E243" s="12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3"/>
      <c r="B244" s="126"/>
      <c r="C244" s="126"/>
      <c r="D244" s="126"/>
      <c r="E244" s="12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3"/>
      <c r="B245" s="126"/>
      <c r="C245" s="126"/>
      <c r="D245" s="126"/>
      <c r="E245" s="12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3"/>
      <c r="B246" s="126"/>
      <c r="C246" s="126"/>
      <c r="D246" s="126"/>
      <c r="E246" s="12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3"/>
      <c r="B247" s="126"/>
      <c r="C247" s="126"/>
      <c r="D247" s="126"/>
      <c r="E247" s="12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3"/>
      <c r="B248" s="126"/>
      <c r="C248" s="126"/>
      <c r="D248" s="126"/>
      <c r="E248" s="12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3"/>
      <c r="B249" s="126"/>
      <c r="C249" s="126"/>
      <c r="D249" s="126"/>
      <c r="E249" s="12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3"/>
      <c r="B250" s="126"/>
      <c r="C250" s="126"/>
      <c r="D250" s="126"/>
      <c r="E250" s="12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3"/>
      <c r="B251" s="126"/>
      <c r="C251" s="126"/>
      <c r="D251" s="126"/>
      <c r="E251" s="12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3"/>
      <c r="B252" s="126"/>
      <c r="C252" s="126"/>
      <c r="D252" s="126"/>
      <c r="E252" s="12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3"/>
      <c r="B253" s="126"/>
      <c r="C253" s="126"/>
      <c r="D253" s="126"/>
      <c r="E253" s="12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3"/>
      <c r="B254" s="126"/>
      <c r="C254" s="126"/>
      <c r="D254" s="126"/>
      <c r="E254" s="12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3"/>
      <c r="B255" s="126"/>
      <c r="C255" s="126"/>
      <c r="D255" s="126"/>
      <c r="E255" s="12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3"/>
      <c r="B256" s="126"/>
      <c r="C256" s="126"/>
      <c r="D256" s="126"/>
      <c r="E256" s="12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3"/>
      <c r="B257" s="126"/>
      <c r="C257" s="126"/>
      <c r="D257" s="126"/>
      <c r="E257" s="12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3"/>
      <c r="B258" s="126"/>
      <c r="C258" s="126"/>
      <c r="D258" s="126"/>
      <c r="E258" s="12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3"/>
      <c r="B259" s="126"/>
      <c r="C259" s="126"/>
      <c r="D259" s="126"/>
      <c r="E259" s="12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3"/>
      <c r="B260" s="126"/>
      <c r="C260" s="126"/>
      <c r="D260" s="126"/>
      <c r="E260" s="12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3"/>
      <c r="B261" s="126"/>
      <c r="C261" s="126"/>
      <c r="D261" s="126"/>
      <c r="E261" s="12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3"/>
      <c r="B262" s="126"/>
      <c r="C262" s="126"/>
      <c r="D262" s="126"/>
      <c r="E262" s="12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3"/>
      <c r="B263" s="126"/>
      <c r="C263" s="126"/>
      <c r="D263" s="126"/>
      <c r="E263" s="12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3"/>
      <c r="B264" s="126"/>
      <c r="C264" s="126"/>
      <c r="D264" s="126"/>
      <c r="E264" s="12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3"/>
      <c r="B265" s="126"/>
      <c r="C265" s="126"/>
      <c r="D265" s="126"/>
      <c r="E265" s="12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3"/>
      <c r="B266" s="126"/>
      <c r="C266" s="126"/>
      <c r="D266" s="126"/>
      <c r="E266" s="12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3"/>
      <c r="B267" s="126"/>
      <c r="C267" s="126"/>
      <c r="D267" s="126"/>
      <c r="E267" s="12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26"/>
      <c r="C268" s="126"/>
      <c r="D268" s="126"/>
      <c r="E268" s="12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26"/>
      <c r="C269" s="126"/>
      <c r="D269" s="126"/>
      <c r="E269" s="12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26"/>
      <c r="C270" s="126"/>
      <c r="D270" s="126"/>
      <c r="E270" s="12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26"/>
      <c r="C271" s="126"/>
      <c r="D271" s="126"/>
      <c r="E271" s="12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26"/>
      <c r="C272" s="126"/>
      <c r="D272" s="126"/>
      <c r="E272" s="12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26"/>
      <c r="C273" s="126"/>
      <c r="D273" s="126"/>
      <c r="E273" s="12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26"/>
      <c r="C274" s="126"/>
      <c r="D274" s="126"/>
      <c r="E274" s="12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26"/>
      <c r="C275" s="126"/>
      <c r="D275" s="126"/>
      <c r="E275" s="12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26"/>
      <c r="C276" s="126"/>
      <c r="D276" s="126"/>
      <c r="E276" s="12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26"/>
      <c r="C277" s="126"/>
      <c r="D277" s="126"/>
      <c r="E277" s="12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26"/>
      <c r="C278" s="126"/>
      <c r="D278" s="126"/>
      <c r="E278" s="12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26"/>
      <c r="C279" s="126"/>
      <c r="D279" s="126"/>
      <c r="E279" s="12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26"/>
      <c r="C280" s="126"/>
      <c r="D280" s="126"/>
      <c r="E280" s="12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26"/>
      <c r="C281" s="126"/>
      <c r="D281" s="126"/>
      <c r="E281" s="12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26"/>
      <c r="C282" s="126"/>
      <c r="D282" s="126"/>
      <c r="E282" s="12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26"/>
      <c r="C283" s="126"/>
      <c r="D283" s="126"/>
      <c r="E283" s="12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26"/>
      <c r="C284" s="126"/>
      <c r="D284" s="126"/>
      <c r="E284" s="12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26"/>
      <c r="C285" s="126"/>
      <c r="D285" s="126"/>
      <c r="E285" s="12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26"/>
      <c r="C286" s="126"/>
      <c r="D286" s="126"/>
      <c r="E286" s="12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26"/>
      <c r="C287" s="126"/>
      <c r="D287" s="126"/>
      <c r="E287" s="12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26"/>
      <c r="C288" s="126"/>
      <c r="D288" s="126"/>
      <c r="E288" s="12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26"/>
      <c r="C289" s="126"/>
      <c r="D289" s="126"/>
      <c r="E289" s="12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26"/>
      <c r="C290" s="126"/>
      <c r="D290" s="126"/>
      <c r="E290" s="12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26"/>
      <c r="C291" s="126"/>
      <c r="D291" s="126"/>
      <c r="E291" s="12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26"/>
      <c r="C292" s="126"/>
      <c r="D292" s="126"/>
      <c r="E292" s="12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26"/>
      <c r="C293" s="126"/>
      <c r="D293" s="126"/>
      <c r="E293" s="12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26"/>
      <c r="C294" s="126"/>
      <c r="D294" s="126"/>
      <c r="E294" s="12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26"/>
      <c r="C295" s="126"/>
      <c r="D295" s="126"/>
      <c r="E295" s="12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26"/>
      <c r="C296" s="126"/>
      <c r="D296" s="126"/>
      <c r="E296" s="12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26"/>
      <c r="C297" s="126"/>
      <c r="D297" s="126"/>
      <c r="E297" s="12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26"/>
      <c r="C298" s="126"/>
      <c r="D298" s="126"/>
      <c r="E298" s="12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26"/>
      <c r="C299" s="126"/>
      <c r="D299" s="126"/>
      <c r="E299" s="12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26"/>
      <c r="C300" s="126"/>
      <c r="D300" s="126"/>
      <c r="E300" s="12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26"/>
      <c r="C301" s="126"/>
      <c r="D301" s="126"/>
      <c r="E301" s="12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26"/>
      <c r="C302" s="126"/>
      <c r="D302" s="126"/>
      <c r="E302" s="12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26"/>
      <c r="C303" s="126"/>
      <c r="D303" s="126"/>
      <c r="E303" s="12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26"/>
      <c r="C304" s="126"/>
      <c r="D304" s="126"/>
      <c r="E304" s="12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26"/>
      <c r="C305" s="126"/>
      <c r="D305" s="126"/>
      <c r="E305" s="12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26"/>
      <c r="C306" s="126"/>
      <c r="D306" s="126"/>
      <c r="E306" s="12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26"/>
      <c r="C307" s="126"/>
      <c r="D307" s="126"/>
      <c r="E307" s="12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26"/>
      <c r="C308" s="126"/>
      <c r="D308" s="126"/>
      <c r="E308" s="12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26"/>
      <c r="C309" s="126"/>
      <c r="D309" s="126"/>
      <c r="E309" s="12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26"/>
      <c r="C310" s="126"/>
      <c r="D310" s="126"/>
      <c r="E310" s="12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26"/>
      <c r="C311" s="126"/>
      <c r="D311" s="126"/>
      <c r="E311" s="12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26"/>
      <c r="C312" s="126"/>
      <c r="D312" s="126"/>
      <c r="E312" s="12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26"/>
      <c r="C313" s="126"/>
      <c r="D313" s="126"/>
      <c r="E313" s="12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26"/>
      <c r="C314" s="126"/>
      <c r="D314" s="126"/>
      <c r="E314" s="12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26"/>
      <c r="C315" s="126"/>
      <c r="D315" s="126"/>
      <c r="E315" s="12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26"/>
      <c r="C316" s="126"/>
      <c r="D316" s="126"/>
      <c r="E316" s="12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26"/>
      <c r="C317" s="126"/>
      <c r="D317" s="126"/>
      <c r="E317" s="12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26"/>
      <c r="C318" s="126"/>
      <c r="D318" s="126"/>
      <c r="E318" s="12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26"/>
      <c r="C319" s="126"/>
      <c r="D319" s="126"/>
      <c r="E319" s="12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26"/>
      <c r="C320" s="126"/>
      <c r="D320" s="126"/>
      <c r="E320" s="12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26"/>
      <c r="C321" s="126"/>
      <c r="D321" s="126"/>
      <c r="E321" s="12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26"/>
      <c r="C322" s="126"/>
      <c r="D322" s="126"/>
      <c r="E322" s="12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26"/>
      <c r="C323" s="126"/>
      <c r="D323" s="126"/>
      <c r="E323" s="12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26"/>
      <c r="C324" s="126"/>
      <c r="D324" s="126"/>
      <c r="E324" s="12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26"/>
      <c r="C325" s="126"/>
      <c r="D325" s="126"/>
      <c r="E325" s="12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26"/>
      <c r="C326" s="126"/>
      <c r="D326" s="126"/>
      <c r="E326" s="12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26"/>
      <c r="C327" s="126"/>
      <c r="D327" s="126"/>
      <c r="E327" s="12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26"/>
      <c r="C328" s="126"/>
      <c r="D328" s="126"/>
      <c r="E328" s="12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26"/>
      <c r="C329" s="126"/>
      <c r="D329" s="126"/>
      <c r="E329" s="12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26"/>
      <c r="C330" s="126"/>
      <c r="D330" s="126"/>
      <c r="E330" s="12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26"/>
      <c r="C331" s="126"/>
      <c r="D331" s="126"/>
      <c r="E331" s="12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26"/>
      <c r="C332" s="126"/>
      <c r="D332" s="126"/>
      <c r="E332" s="12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26"/>
      <c r="C333" s="126"/>
      <c r="D333" s="126"/>
      <c r="E333" s="12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26"/>
      <c r="C334" s="126"/>
      <c r="D334" s="126"/>
      <c r="E334" s="12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26"/>
      <c r="C335" s="126"/>
      <c r="D335" s="126"/>
      <c r="E335" s="12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26"/>
      <c r="C336" s="126"/>
      <c r="D336" s="126"/>
      <c r="E336" s="12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26"/>
      <c r="C337" s="126"/>
      <c r="D337" s="126"/>
      <c r="E337" s="12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26"/>
      <c r="C338" s="126"/>
      <c r="D338" s="126"/>
      <c r="E338" s="12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26"/>
      <c r="C339" s="126"/>
      <c r="D339" s="126"/>
      <c r="E339" s="12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26"/>
      <c r="C340" s="126"/>
      <c r="D340" s="126"/>
      <c r="E340" s="12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26"/>
      <c r="C341" s="126"/>
      <c r="D341" s="126"/>
      <c r="E341" s="12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26"/>
      <c r="C342" s="126"/>
      <c r="D342" s="126"/>
      <c r="E342" s="12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26"/>
      <c r="C343" s="126"/>
      <c r="D343" s="126"/>
      <c r="E343" s="12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26"/>
      <c r="C344" s="126"/>
      <c r="D344" s="126"/>
      <c r="E344" s="12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26"/>
      <c r="C345" s="126"/>
      <c r="D345" s="126"/>
      <c r="E345" s="12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26"/>
      <c r="C346" s="126"/>
      <c r="D346" s="126"/>
      <c r="E346" s="12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26"/>
      <c r="C347" s="126"/>
      <c r="D347" s="126"/>
      <c r="E347" s="12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26"/>
      <c r="C348" s="126"/>
      <c r="D348" s="126"/>
      <c r="E348" s="12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26"/>
      <c r="C349" s="126"/>
      <c r="D349" s="126"/>
      <c r="E349" s="12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26"/>
      <c r="C350" s="126"/>
      <c r="D350" s="126"/>
      <c r="E350" s="12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26"/>
      <c r="C351" s="126"/>
      <c r="D351" s="126"/>
      <c r="E351" s="12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26"/>
      <c r="C352" s="126"/>
      <c r="D352" s="126"/>
      <c r="E352" s="12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26"/>
      <c r="C353" s="126"/>
      <c r="D353" s="126"/>
      <c r="E353" s="12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26"/>
      <c r="C354" s="126"/>
      <c r="D354" s="126"/>
      <c r="E354" s="12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26"/>
      <c r="C355" s="126"/>
      <c r="D355" s="126"/>
      <c r="E355" s="12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26"/>
      <c r="C356" s="126"/>
      <c r="D356" s="126"/>
      <c r="E356" s="12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26"/>
      <c r="C357" s="126"/>
      <c r="D357" s="126"/>
      <c r="E357" s="12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26"/>
      <c r="C358" s="126"/>
      <c r="D358" s="126"/>
      <c r="E358" s="12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26"/>
      <c r="C359" s="126"/>
      <c r="D359" s="126"/>
      <c r="E359" s="12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26"/>
      <c r="C360" s="126"/>
      <c r="D360" s="126"/>
      <c r="E360" s="12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26"/>
      <c r="C361" s="126"/>
      <c r="D361" s="126"/>
      <c r="E361" s="12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26"/>
      <c r="C362" s="126"/>
      <c r="D362" s="126"/>
      <c r="E362" s="12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26"/>
      <c r="C363" s="126"/>
      <c r="D363" s="126"/>
      <c r="E363" s="12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26"/>
      <c r="C364" s="126"/>
      <c r="D364" s="126"/>
      <c r="E364" s="12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26"/>
      <c r="C365" s="126"/>
      <c r="D365" s="126"/>
      <c r="E365" s="12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26"/>
      <c r="C366" s="126"/>
      <c r="D366" s="126"/>
      <c r="E366" s="12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26"/>
      <c r="C367" s="126"/>
      <c r="D367" s="126"/>
      <c r="E367" s="12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26"/>
      <c r="C368" s="126"/>
      <c r="D368" s="126"/>
      <c r="E368" s="12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26"/>
      <c r="C369" s="126"/>
      <c r="D369" s="126"/>
      <c r="E369" s="12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26"/>
      <c r="C370" s="126"/>
      <c r="D370" s="126"/>
      <c r="E370" s="12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26"/>
      <c r="C371" s="126"/>
      <c r="D371" s="126"/>
      <c r="E371" s="12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26"/>
      <c r="C372" s="126"/>
      <c r="D372" s="126"/>
      <c r="E372" s="12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26"/>
      <c r="C373" s="126"/>
      <c r="D373" s="126"/>
      <c r="E373" s="12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26"/>
      <c r="C374" s="126"/>
      <c r="D374" s="126"/>
      <c r="E374" s="12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26"/>
      <c r="C375" s="126"/>
      <c r="D375" s="126"/>
      <c r="E375" s="12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26"/>
      <c r="C376" s="126"/>
      <c r="D376" s="126"/>
      <c r="E376" s="12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26"/>
      <c r="C377" s="126"/>
      <c r="D377" s="126"/>
      <c r="E377" s="12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26"/>
      <c r="C378" s="126"/>
      <c r="D378" s="126"/>
      <c r="E378" s="12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26"/>
      <c r="C379" s="126"/>
      <c r="D379" s="126"/>
      <c r="E379" s="12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26"/>
      <c r="C380" s="126"/>
      <c r="D380" s="126"/>
      <c r="E380" s="12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26"/>
      <c r="C381" s="126"/>
      <c r="D381" s="126"/>
      <c r="E381" s="12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26"/>
      <c r="C382" s="126"/>
      <c r="D382" s="126"/>
      <c r="E382" s="12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26"/>
      <c r="C383" s="126"/>
      <c r="D383" s="126"/>
      <c r="E383" s="12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26"/>
      <c r="C384" s="126"/>
      <c r="D384" s="126"/>
      <c r="E384" s="12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26"/>
      <c r="C385" s="126"/>
      <c r="D385" s="126"/>
      <c r="E385" s="12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26"/>
      <c r="C386" s="126"/>
      <c r="D386" s="126"/>
      <c r="E386" s="12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26"/>
      <c r="C387" s="126"/>
      <c r="D387" s="126"/>
      <c r="E387" s="12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26"/>
      <c r="C388" s="126"/>
      <c r="D388" s="126"/>
      <c r="E388" s="12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26"/>
      <c r="C389" s="126"/>
      <c r="D389" s="126"/>
      <c r="E389" s="12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26"/>
      <c r="C390" s="126"/>
      <c r="D390" s="126"/>
      <c r="E390" s="12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26"/>
      <c r="C391" s="126"/>
      <c r="D391" s="126"/>
      <c r="E391" s="12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26"/>
      <c r="C392" s="126"/>
      <c r="D392" s="126"/>
      <c r="E392" s="12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26"/>
      <c r="C393" s="126"/>
      <c r="D393" s="126"/>
      <c r="E393" s="12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26"/>
      <c r="C394" s="126"/>
      <c r="D394" s="126"/>
      <c r="E394" s="12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26"/>
      <c r="C395" s="126"/>
      <c r="D395" s="126"/>
      <c r="E395" s="12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26"/>
      <c r="C396" s="126"/>
      <c r="D396" s="126"/>
      <c r="E396" s="12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26"/>
      <c r="C397" s="126"/>
      <c r="D397" s="126"/>
      <c r="E397" s="12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26"/>
      <c r="C398" s="126"/>
      <c r="D398" s="126"/>
      <c r="E398" s="12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26"/>
      <c r="C399" s="126"/>
      <c r="D399" s="126"/>
      <c r="E399" s="12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26"/>
      <c r="C400" s="126"/>
      <c r="D400" s="126"/>
      <c r="E400" s="12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26"/>
      <c r="C401" s="126"/>
      <c r="D401" s="126"/>
      <c r="E401" s="12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26"/>
      <c r="C402" s="126"/>
      <c r="D402" s="126"/>
      <c r="E402" s="12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26"/>
      <c r="C403" s="126"/>
      <c r="D403" s="126"/>
      <c r="E403" s="12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26"/>
      <c r="C404" s="126"/>
      <c r="D404" s="126"/>
      <c r="E404" s="12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26"/>
      <c r="C405" s="126"/>
      <c r="D405" s="126"/>
      <c r="E405" s="12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26"/>
      <c r="C406" s="126"/>
      <c r="D406" s="126"/>
      <c r="E406" s="12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26"/>
      <c r="C407" s="126"/>
      <c r="D407" s="126"/>
      <c r="E407" s="12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26"/>
      <c r="C408" s="126"/>
      <c r="D408" s="126"/>
      <c r="E408" s="12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26"/>
      <c r="C409" s="126"/>
      <c r="D409" s="126"/>
      <c r="E409" s="12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26"/>
      <c r="C410" s="126"/>
      <c r="D410" s="126"/>
      <c r="E410" s="12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26"/>
      <c r="C411" s="126"/>
      <c r="D411" s="126"/>
      <c r="E411" s="12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26"/>
      <c r="C412" s="126"/>
      <c r="D412" s="126"/>
      <c r="E412" s="12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26"/>
      <c r="C413" s="126"/>
      <c r="D413" s="126"/>
      <c r="E413" s="12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26"/>
      <c r="C414" s="126"/>
      <c r="D414" s="126"/>
      <c r="E414" s="12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26"/>
      <c r="C415" s="126"/>
      <c r="D415" s="126"/>
      <c r="E415" s="12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26"/>
      <c r="C416" s="126"/>
      <c r="D416" s="126"/>
      <c r="E416" s="12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26"/>
      <c r="C417" s="126"/>
      <c r="D417" s="126"/>
      <c r="E417" s="12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26"/>
      <c r="C418" s="126"/>
      <c r="D418" s="126"/>
      <c r="E418" s="12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26"/>
      <c r="C419" s="126"/>
      <c r="D419" s="126"/>
      <c r="E419" s="12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26"/>
      <c r="C420" s="126"/>
      <c r="D420" s="126"/>
      <c r="E420" s="12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26"/>
      <c r="C421" s="126"/>
      <c r="D421" s="126"/>
      <c r="E421" s="12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26"/>
      <c r="C422" s="126"/>
      <c r="D422" s="126"/>
      <c r="E422" s="12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26"/>
      <c r="C423" s="126"/>
      <c r="D423" s="126"/>
      <c r="E423" s="12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26"/>
      <c r="C424" s="126"/>
      <c r="D424" s="126"/>
      <c r="E424" s="12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26"/>
      <c r="C425" s="126"/>
      <c r="D425" s="126"/>
      <c r="E425" s="12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26"/>
      <c r="C426" s="126"/>
      <c r="D426" s="126"/>
      <c r="E426" s="12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26"/>
      <c r="C427" s="126"/>
      <c r="D427" s="126"/>
      <c r="E427" s="12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26"/>
      <c r="C428" s="126"/>
      <c r="D428" s="126"/>
      <c r="E428" s="12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26"/>
      <c r="C429" s="126"/>
      <c r="D429" s="126"/>
      <c r="E429" s="12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26"/>
      <c r="C430" s="126"/>
      <c r="D430" s="126"/>
      <c r="E430" s="12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26"/>
      <c r="C431" s="126"/>
      <c r="D431" s="126"/>
      <c r="E431" s="12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26"/>
      <c r="C432" s="126"/>
      <c r="D432" s="126"/>
      <c r="E432" s="12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26"/>
      <c r="C433" s="126"/>
      <c r="D433" s="126"/>
      <c r="E433" s="12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26"/>
      <c r="C434" s="126"/>
      <c r="D434" s="126"/>
      <c r="E434" s="12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26"/>
      <c r="C435" s="126"/>
      <c r="D435" s="126"/>
      <c r="E435" s="12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26"/>
      <c r="C436" s="126"/>
      <c r="D436" s="126"/>
      <c r="E436" s="12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26"/>
      <c r="C437" s="126"/>
      <c r="D437" s="126"/>
      <c r="E437" s="12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26"/>
      <c r="C438" s="126"/>
      <c r="D438" s="126"/>
      <c r="E438" s="12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26"/>
      <c r="C439" s="126"/>
      <c r="D439" s="126"/>
      <c r="E439" s="12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26"/>
      <c r="C440" s="126"/>
      <c r="D440" s="126"/>
      <c r="E440" s="12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26"/>
      <c r="C441" s="126"/>
      <c r="D441" s="126"/>
      <c r="E441" s="12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26"/>
      <c r="C442" s="126"/>
      <c r="D442" s="126"/>
      <c r="E442" s="12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26"/>
      <c r="C443" s="126"/>
      <c r="D443" s="126"/>
      <c r="E443" s="12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26"/>
      <c r="C444" s="126"/>
      <c r="D444" s="126"/>
      <c r="E444" s="12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26"/>
      <c r="C445" s="126"/>
      <c r="D445" s="126"/>
      <c r="E445" s="12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26"/>
      <c r="C446" s="126"/>
      <c r="D446" s="126"/>
      <c r="E446" s="12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26"/>
      <c r="C447" s="126"/>
      <c r="D447" s="126"/>
      <c r="E447" s="12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26"/>
      <c r="C448" s="126"/>
      <c r="D448" s="126"/>
      <c r="E448" s="12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26"/>
      <c r="C449" s="126"/>
      <c r="D449" s="126"/>
      <c r="E449" s="12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26"/>
      <c r="C450" s="126"/>
      <c r="D450" s="126"/>
      <c r="E450" s="12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26"/>
      <c r="C451" s="126"/>
      <c r="D451" s="126"/>
      <c r="E451" s="12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26"/>
      <c r="C452" s="126"/>
      <c r="D452" s="126"/>
      <c r="E452" s="12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26"/>
      <c r="C453" s="126"/>
      <c r="D453" s="126"/>
      <c r="E453" s="12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26"/>
      <c r="C454" s="126"/>
      <c r="D454" s="126"/>
      <c r="E454" s="12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26"/>
      <c r="C455" s="126"/>
      <c r="D455" s="126"/>
      <c r="E455" s="12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26"/>
      <c r="C456" s="126"/>
      <c r="D456" s="126"/>
      <c r="E456" s="12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26"/>
      <c r="C457" s="126"/>
      <c r="D457" s="126"/>
      <c r="E457" s="12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26"/>
      <c r="C458" s="126"/>
      <c r="D458" s="126"/>
      <c r="E458" s="12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26"/>
      <c r="C459" s="126"/>
      <c r="D459" s="126"/>
      <c r="E459" s="12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26"/>
      <c r="C460" s="126"/>
      <c r="D460" s="126"/>
      <c r="E460" s="12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26"/>
      <c r="C461" s="126"/>
      <c r="D461" s="126"/>
      <c r="E461" s="12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26"/>
      <c r="C462" s="126"/>
      <c r="D462" s="126"/>
      <c r="E462" s="12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26"/>
      <c r="C463" s="126"/>
      <c r="D463" s="126"/>
      <c r="E463" s="12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26"/>
      <c r="C464" s="126"/>
      <c r="D464" s="126"/>
      <c r="E464" s="12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26"/>
      <c r="C465" s="126"/>
      <c r="D465" s="126"/>
      <c r="E465" s="12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26"/>
      <c r="C466" s="126"/>
      <c r="D466" s="126"/>
      <c r="E466" s="12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26"/>
      <c r="C467" s="126"/>
      <c r="D467" s="126"/>
      <c r="E467" s="12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26"/>
      <c r="C468" s="126"/>
      <c r="D468" s="126"/>
      <c r="E468" s="12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26"/>
      <c r="C469" s="126"/>
      <c r="D469" s="126"/>
      <c r="E469" s="12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26"/>
      <c r="C470" s="126"/>
      <c r="D470" s="126"/>
      <c r="E470" s="12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26"/>
      <c r="C471" s="126"/>
      <c r="D471" s="126"/>
      <c r="E471" s="12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26"/>
      <c r="C472" s="126"/>
      <c r="D472" s="126"/>
      <c r="E472" s="12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26"/>
      <c r="C473" s="126"/>
      <c r="D473" s="126"/>
      <c r="E473" s="12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26"/>
      <c r="C474" s="126"/>
      <c r="D474" s="126"/>
      <c r="E474" s="12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26"/>
      <c r="C475" s="126"/>
      <c r="D475" s="126"/>
      <c r="E475" s="12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26"/>
      <c r="C476" s="126"/>
      <c r="D476" s="126"/>
      <c r="E476" s="12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26"/>
      <c r="C477" s="126"/>
      <c r="D477" s="126"/>
      <c r="E477" s="12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26"/>
      <c r="C478" s="126"/>
      <c r="D478" s="126"/>
      <c r="E478" s="12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26"/>
      <c r="C479" s="126"/>
      <c r="D479" s="126"/>
      <c r="E479" s="12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26"/>
      <c r="C480" s="126"/>
      <c r="D480" s="126"/>
      <c r="E480" s="12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26"/>
      <c r="C481" s="126"/>
      <c r="D481" s="126"/>
      <c r="E481" s="12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26"/>
      <c r="C482" s="126"/>
      <c r="D482" s="126"/>
      <c r="E482" s="12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26"/>
      <c r="C483" s="126"/>
      <c r="D483" s="126"/>
      <c r="E483" s="12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26"/>
      <c r="C484" s="126"/>
      <c r="D484" s="126"/>
      <c r="E484" s="12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26"/>
      <c r="C485" s="126"/>
      <c r="D485" s="126"/>
      <c r="E485" s="12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26"/>
      <c r="C486" s="126"/>
      <c r="D486" s="126"/>
      <c r="E486" s="12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26"/>
      <c r="C487" s="126"/>
      <c r="D487" s="126"/>
      <c r="E487" s="12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26"/>
      <c r="C488" s="126"/>
      <c r="D488" s="126"/>
      <c r="E488" s="12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26"/>
      <c r="C489" s="126"/>
      <c r="D489" s="126"/>
      <c r="E489" s="12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26"/>
      <c r="C490" s="126"/>
      <c r="D490" s="126"/>
      <c r="E490" s="12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26"/>
      <c r="C491" s="126"/>
      <c r="D491" s="126"/>
      <c r="E491" s="12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26"/>
      <c r="C492" s="126"/>
      <c r="D492" s="126"/>
      <c r="E492" s="12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26"/>
      <c r="C493" s="126"/>
      <c r="D493" s="126"/>
      <c r="E493" s="12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26"/>
      <c r="C494" s="126"/>
      <c r="D494" s="126"/>
      <c r="E494" s="12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26"/>
      <c r="C495" s="126"/>
      <c r="D495" s="126"/>
      <c r="E495" s="12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26"/>
      <c r="C496" s="126"/>
      <c r="D496" s="126"/>
      <c r="E496" s="12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26"/>
      <c r="C497" s="126"/>
      <c r="D497" s="126"/>
      <c r="E497" s="12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26"/>
      <c r="C498" s="126"/>
      <c r="D498" s="126"/>
      <c r="E498" s="12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26"/>
      <c r="C499" s="126"/>
      <c r="D499" s="126"/>
      <c r="E499" s="12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26"/>
      <c r="C500" s="126"/>
      <c r="D500" s="126"/>
      <c r="E500" s="12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26"/>
      <c r="C501" s="126"/>
      <c r="D501" s="126"/>
      <c r="E501" s="12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26"/>
      <c r="C502" s="126"/>
      <c r="D502" s="126"/>
      <c r="E502" s="12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26"/>
      <c r="C503" s="126"/>
      <c r="D503" s="126"/>
      <c r="E503" s="12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26"/>
      <c r="C504" s="126"/>
      <c r="D504" s="126"/>
      <c r="E504" s="12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26"/>
      <c r="C505" s="126"/>
      <c r="D505" s="126"/>
      <c r="E505" s="12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26"/>
      <c r="C506" s="126"/>
      <c r="D506" s="126"/>
      <c r="E506" s="12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26"/>
      <c r="C507" s="126"/>
      <c r="D507" s="126"/>
      <c r="E507" s="12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26"/>
      <c r="C508" s="126"/>
      <c r="D508" s="126"/>
      <c r="E508" s="12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26"/>
      <c r="C509" s="126"/>
      <c r="D509" s="126"/>
      <c r="E509" s="12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26"/>
      <c r="C510" s="126"/>
      <c r="D510" s="126"/>
      <c r="E510" s="12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26"/>
      <c r="C511" s="126"/>
      <c r="D511" s="126"/>
      <c r="E511" s="12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26"/>
      <c r="C512" s="126"/>
      <c r="D512" s="126"/>
      <c r="E512" s="12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26"/>
      <c r="C513" s="126"/>
      <c r="D513" s="126"/>
      <c r="E513" s="12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26"/>
      <c r="C514" s="126"/>
      <c r="D514" s="126"/>
      <c r="E514" s="12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26"/>
      <c r="C515" s="126"/>
      <c r="D515" s="126"/>
      <c r="E515" s="12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26"/>
      <c r="C516" s="126"/>
      <c r="D516" s="126"/>
      <c r="E516" s="12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26"/>
      <c r="C517" s="126"/>
      <c r="D517" s="126"/>
      <c r="E517" s="12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26"/>
      <c r="C518" s="126"/>
      <c r="D518" s="126"/>
      <c r="E518" s="12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26"/>
      <c r="C519" s="126"/>
      <c r="D519" s="126"/>
      <c r="E519" s="12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26"/>
      <c r="C520" s="126"/>
      <c r="D520" s="126"/>
      <c r="E520" s="12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26"/>
      <c r="C521" s="126"/>
      <c r="D521" s="126"/>
      <c r="E521" s="12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26"/>
      <c r="C522" s="126"/>
      <c r="D522" s="126"/>
      <c r="E522" s="12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26"/>
      <c r="C523" s="126"/>
      <c r="D523" s="126"/>
      <c r="E523" s="12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26"/>
      <c r="C524" s="126"/>
      <c r="D524" s="126"/>
      <c r="E524" s="12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26"/>
      <c r="C525" s="126"/>
      <c r="D525" s="126"/>
      <c r="E525" s="12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26"/>
      <c r="C526" s="126"/>
      <c r="D526" s="126"/>
      <c r="E526" s="12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26"/>
      <c r="C527" s="126"/>
      <c r="D527" s="126"/>
      <c r="E527" s="12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26"/>
      <c r="C528" s="126"/>
      <c r="D528" s="126"/>
      <c r="E528" s="12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26"/>
      <c r="C529" s="126"/>
      <c r="D529" s="126"/>
      <c r="E529" s="12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26"/>
      <c r="C530" s="126"/>
      <c r="D530" s="126"/>
      <c r="E530" s="12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26"/>
      <c r="C531" s="126"/>
      <c r="D531" s="126"/>
      <c r="E531" s="12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26"/>
      <c r="C532" s="126"/>
      <c r="D532" s="126"/>
      <c r="E532" s="12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26"/>
      <c r="C533" s="126"/>
      <c r="D533" s="126"/>
      <c r="E533" s="12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26"/>
      <c r="C534" s="126"/>
      <c r="D534" s="126"/>
      <c r="E534" s="12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26"/>
      <c r="C535" s="126"/>
      <c r="D535" s="126"/>
      <c r="E535" s="12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26"/>
      <c r="C536" s="126"/>
      <c r="D536" s="126"/>
      <c r="E536" s="12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26"/>
      <c r="C537" s="126"/>
      <c r="D537" s="126"/>
      <c r="E537" s="12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26"/>
      <c r="C538" s="126"/>
      <c r="D538" s="126"/>
      <c r="E538" s="12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26"/>
      <c r="C539" s="126"/>
      <c r="D539" s="126"/>
      <c r="E539" s="12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26"/>
      <c r="C540" s="126"/>
      <c r="D540" s="126"/>
      <c r="E540" s="12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26"/>
      <c r="C541" s="126"/>
      <c r="D541" s="126"/>
      <c r="E541" s="12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26"/>
      <c r="C542" s="126"/>
      <c r="D542" s="126"/>
      <c r="E542" s="12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26"/>
      <c r="C543" s="126"/>
      <c r="D543" s="126"/>
      <c r="E543" s="12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26"/>
      <c r="C544" s="126"/>
      <c r="D544" s="126"/>
      <c r="E544" s="12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26"/>
      <c r="C545" s="126"/>
      <c r="D545" s="126"/>
      <c r="E545" s="12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26"/>
      <c r="C546" s="126"/>
      <c r="D546" s="126"/>
      <c r="E546" s="12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26"/>
      <c r="C547" s="126"/>
      <c r="D547" s="126"/>
      <c r="E547" s="12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26"/>
      <c r="C548" s="126"/>
      <c r="D548" s="126"/>
      <c r="E548" s="12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26"/>
      <c r="C549" s="126"/>
      <c r="D549" s="126"/>
      <c r="E549" s="12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26"/>
      <c r="C550" s="126"/>
      <c r="D550" s="126"/>
      <c r="E550" s="12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26"/>
      <c r="C551" s="126"/>
      <c r="D551" s="126"/>
      <c r="E551" s="12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26"/>
      <c r="C552" s="126"/>
      <c r="D552" s="126"/>
      <c r="E552" s="12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26"/>
      <c r="C553" s="126"/>
      <c r="D553" s="126"/>
      <c r="E553" s="12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26"/>
      <c r="C554" s="126"/>
      <c r="D554" s="126"/>
      <c r="E554" s="12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26"/>
      <c r="C555" s="126"/>
      <c r="D555" s="126"/>
      <c r="E555" s="12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26"/>
      <c r="C556" s="126"/>
      <c r="D556" s="126"/>
      <c r="E556" s="12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26"/>
      <c r="C557" s="126"/>
      <c r="D557" s="126"/>
      <c r="E557" s="12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26"/>
      <c r="C558" s="126"/>
      <c r="D558" s="126"/>
      <c r="E558" s="12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26"/>
      <c r="C559" s="126"/>
      <c r="D559" s="126"/>
      <c r="E559" s="12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26"/>
      <c r="C560" s="126"/>
      <c r="D560" s="126"/>
      <c r="E560" s="12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26"/>
      <c r="C561" s="126"/>
      <c r="D561" s="126"/>
      <c r="E561" s="12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26"/>
      <c r="C562" s="126"/>
      <c r="D562" s="126"/>
      <c r="E562" s="12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26"/>
      <c r="C563" s="126"/>
      <c r="D563" s="126"/>
      <c r="E563" s="12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26"/>
      <c r="C564" s="126"/>
      <c r="D564" s="126"/>
      <c r="E564" s="12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26"/>
      <c r="C565" s="126"/>
      <c r="D565" s="126"/>
      <c r="E565" s="12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26"/>
      <c r="C566" s="126"/>
      <c r="D566" s="126"/>
      <c r="E566" s="12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26"/>
      <c r="C567" s="126"/>
      <c r="D567" s="126"/>
      <c r="E567" s="12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26"/>
      <c r="C568" s="126"/>
      <c r="D568" s="126"/>
      <c r="E568" s="12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26"/>
      <c r="C569" s="126"/>
      <c r="D569" s="126"/>
      <c r="E569" s="12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26"/>
      <c r="C570" s="126"/>
      <c r="D570" s="126"/>
      <c r="E570" s="12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26"/>
      <c r="C571" s="126"/>
      <c r="D571" s="126"/>
      <c r="E571" s="12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26"/>
      <c r="C572" s="126"/>
      <c r="D572" s="126"/>
      <c r="E572" s="12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26"/>
      <c r="C573" s="126"/>
      <c r="D573" s="126"/>
      <c r="E573" s="12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26"/>
      <c r="C574" s="126"/>
      <c r="D574" s="126"/>
      <c r="E574" s="12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26"/>
      <c r="C575" s="126"/>
      <c r="D575" s="126"/>
      <c r="E575" s="12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26"/>
      <c r="C576" s="126"/>
      <c r="D576" s="126"/>
      <c r="E576" s="12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26"/>
      <c r="C577" s="126"/>
      <c r="D577" s="126"/>
      <c r="E577" s="12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26"/>
      <c r="C578" s="126"/>
      <c r="D578" s="126"/>
      <c r="E578" s="12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26"/>
      <c r="C579" s="126"/>
      <c r="D579" s="126"/>
      <c r="E579" s="12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26"/>
      <c r="C580" s="126"/>
      <c r="D580" s="126"/>
      <c r="E580" s="12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26"/>
      <c r="C581" s="126"/>
      <c r="D581" s="126"/>
      <c r="E581" s="12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26"/>
      <c r="C582" s="126"/>
      <c r="D582" s="126"/>
      <c r="E582" s="12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26"/>
      <c r="C583" s="126"/>
      <c r="D583" s="126"/>
      <c r="E583" s="12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26"/>
      <c r="C584" s="126"/>
      <c r="D584" s="126"/>
      <c r="E584" s="12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26"/>
      <c r="C585" s="126"/>
      <c r="D585" s="126"/>
      <c r="E585" s="12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26"/>
      <c r="C586" s="126"/>
      <c r="D586" s="126"/>
      <c r="E586" s="12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26"/>
      <c r="C587" s="126"/>
      <c r="D587" s="126"/>
      <c r="E587" s="12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26"/>
      <c r="C588" s="126"/>
      <c r="D588" s="126"/>
      <c r="E588" s="12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26"/>
      <c r="C589" s="126"/>
      <c r="D589" s="126"/>
      <c r="E589" s="12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26"/>
      <c r="C590" s="126"/>
      <c r="D590" s="126"/>
      <c r="E590" s="12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26"/>
      <c r="C591" s="126"/>
      <c r="D591" s="126"/>
      <c r="E591" s="12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26"/>
      <c r="C592" s="126"/>
      <c r="D592" s="126"/>
      <c r="E592" s="12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26"/>
      <c r="C593" s="126"/>
      <c r="D593" s="126"/>
      <c r="E593" s="12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26"/>
      <c r="C594" s="126"/>
      <c r="D594" s="126"/>
      <c r="E594" s="12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26"/>
      <c r="C595" s="126"/>
      <c r="D595" s="126"/>
      <c r="E595" s="12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26"/>
      <c r="C596" s="126"/>
      <c r="D596" s="126"/>
      <c r="E596" s="12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26"/>
      <c r="C597" s="126"/>
      <c r="D597" s="126"/>
      <c r="E597" s="12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26"/>
      <c r="C598" s="126"/>
      <c r="D598" s="126"/>
      <c r="E598" s="12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26"/>
      <c r="C599" s="126"/>
      <c r="D599" s="126"/>
      <c r="E599" s="12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26"/>
      <c r="C600" s="126"/>
      <c r="D600" s="126"/>
      <c r="E600" s="12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26"/>
      <c r="C601" s="126"/>
      <c r="D601" s="126"/>
      <c r="E601" s="12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26"/>
      <c r="C602" s="126"/>
      <c r="D602" s="126"/>
      <c r="E602" s="12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26"/>
      <c r="C603" s="126"/>
      <c r="D603" s="126"/>
      <c r="E603" s="12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26"/>
      <c r="C604" s="126"/>
      <c r="D604" s="126"/>
      <c r="E604" s="12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26"/>
      <c r="C605" s="126"/>
      <c r="D605" s="126"/>
      <c r="E605" s="12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26"/>
      <c r="C606" s="126"/>
      <c r="D606" s="126"/>
      <c r="E606" s="12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26"/>
      <c r="C607" s="126"/>
      <c r="D607" s="126"/>
      <c r="E607" s="12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26"/>
      <c r="C608" s="126"/>
      <c r="D608" s="126"/>
      <c r="E608" s="12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26"/>
      <c r="C609" s="126"/>
      <c r="D609" s="126"/>
      <c r="E609" s="12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26"/>
      <c r="C610" s="126"/>
      <c r="D610" s="126"/>
      <c r="E610" s="12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26"/>
      <c r="C611" s="126"/>
      <c r="D611" s="126"/>
      <c r="E611" s="12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26"/>
      <c r="C612" s="126"/>
      <c r="D612" s="126"/>
      <c r="E612" s="12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26"/>
      <c r="C613" s="126"/>
      <c r="D613" s="126"/>
      <c r="E613" s="12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26"/>
      <c r="C614" s="126"/>
      <c r="D614" s="126"/>
      <c r="E614" s="12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26"/>
      <c r="C615" s="126"/>
      <c r="D615" s="126"/>
      <c r="E615" s="12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26"/>
      <c r="C616" s="126"/>
      <c r="D616" s="126"/>
      <c r="E616" s="12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26"/>
      <c r="C617" s="126"/>
      <c r="D617" s="126"/>
      <c r="E617" s="12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26"/>
      <c r="C618" s="126"/>
      <c r="D618" s="126"/>
      <c r="E618" s="12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26"/>
      <c r="C619" s="126"/>
      <c r="D619" s="126"/>
      <c r="E619" s="12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26"/>
      <c r="C620" s="126"/>
      <c r="D620" s="126"/>
      <c r="E620" s="12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26"/>
      <c r="C621" s="126"/>
      <c r="D621" s="126"/>
      <c r="E621" s="12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26"/>
      <c r="C622" s="126"/>
      <c r="D622" s="126"/>
      <c r="E622" s="12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26"/>
      <c r="C623" s="126"/>
      <c r="D623" s="126"/>
      <c r="E623" s="12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26"/>
      <c r="C624" s="126"/>
      <c r="D624" s="126"/>
      <c r="E624" s="12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26"/>
      <c r="C625" s="126"/>
      <c r="D625" s="126"/>
      <c r="E625" s="12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26"/>
      <c r="C626" s="126"/>
      <c r="D626" s="126"/>
      <c r="E626" s="12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26"/>
      <c r="C627" s="126"/>
      <c r="D627" s="126"/>
      <c r="E627" s="12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26"/>
      <c r="C628" s="126"/>
      <c r="D628" s="126"/>
      <c r="E628" s="12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26"/>
      <c r="C629" s="126"/>
      <c r="D629" s="126"/>
      <c r="E629" s="12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26"/>
      <c r="C630" s="126"/>
      <c r="D630" s="126"/>
      <c r="E630" s="12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26"/>
      <c r="C631" s="126"/>
      <c r="D631" s="126"/>
      <c r="E631" s="12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26"/>
      <c r="C632" s="126"/>
      <c r="D632" s="126"/>
      <c r="E632" s="12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26"/>
      <c r="C633" s="126"/>
      <c r="D633" s="126"/>
      <c r="E633" s="12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26"/>
      <c r="C634" s="126"/>
      <c r="D634" s="126"/>
      <c r="E634" s="12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26"/>
      <c r="C635" s="126"/>
      <c r="D635" s="126"/>
      <c r="E635" s="12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26"/>
      <c r="C636" s="126"/>
      <c r="D636" s="126"/>
      <c r="E636" s="12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26"/>
      <c r="C637" s="126"/>
      <c r="D637" s="126"/>
      <c r="E637" s="12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26"/>
      <c r="C638" s="126"/>
      <c r="D638" s="126"/>
      <c r="E638" s="12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26"/>
      <c r="C639" s="126"/>
      <c r="D639" s="126"/>
      <c r="E639" s="12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26"/>
      <c r="C640" s="126"/>
      <c r="D640" s="126"/>
      <c r="E640" s="12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26"/>
      <c r="C641" s="126"/>
      <c r="D641" s="126"/>
      <c r="E641" s="12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26"/>
      <c r="C642" s="126"/>
      <c r="D642" s="126"/>
      <c r="E642" s="12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26"/>
      <c r="C643" s="126"/>
      <c r="D643" s="126"/>
      <c r="E643" s="12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26"/>
      <c r="C644" s="126"/>
      <c r="D644" s="126"/>
      <c r="E644" s="12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26"/>
      <c r="C645" s="126"/>
      <c r="D645" s="126"/>
      <c r="E645" s="12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26"/>
      <c r="C646" s="126"/>
      <c r="D646" s="126"/>
      <c r="E646" s="12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26"/>
      <c r="C647" s="126"/>
      <c r="D647" s="126"/>
      <c r="E647" s="12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26"/>
      <c r="C648" s="126"/>
      <c r="D648" s="126"/>
      <c r="E648" s="12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26"/>
      <c r="C649" s="126"/>
      <c r="D649" s="126"/>
      <c r="E649" s="12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26"/>
      <c r="C650" s="126"/>
      <c r="D650" s="126"/>
      <c r="E650" s="12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26"/>
      <c r="C651" s="126"/>
      <c r="D651" s="126"/>
      <c r="E651" s="12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26"/>
      <c r="C652" s="126"/>
      <c r="D652" s="126"/>
      <c r="E652" s="12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26"/>
      <c r="C653" s="126"/>
      <c r="D653" s="126"/>
      <c r="E653" s="12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26"/>
      <c r="C654" s="126"/>
      <c r="D654" s="126"/>
      <c r="E654" s="12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26"/>
      <c r="C655" s="126"/>
      <c r="D655" s="126"/>
      <c r="E655" s="12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26"/>
      <c r="C656" s="126"/>
      <c r="D656" s="126"/>
      <c r="E656" s="12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26"/>
      <c r="C657" s="126"/>
      <c r="D657" s="126"/>
      <c r="E657" s="12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26"/>
      <c r="C658" s="126"/>
      <c r="D658" s="126"/>
      <c r="E658" s="12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26"/>
      <c r="C659" s="126"/>
      <c r="D659" s="126"/>
      <c r="E659" s="12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26"/>
      <c r="C660" s="126"/>
      <c r="D660" s="126"/>
      <c r="E660" s="12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26"/>
      <c r="C661" s="126"/>
      <c r="D661" s="126"/>
      <c r="E661" s="12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26"/>
      <c r="C662" s="126"/>
      <c r="D662" s="126"/>
      <c r="E662" s="12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26"/>
      <c r="C663" s="126"/>
      <c r="D663" s="126"/>
      <c r="E663" s="12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26"/>
      <c r="C664" s="126"/>
      <c r="D664" s="126"/>
      <c r="E664" s="12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26"/>
      <c r="C665" s="126"/>
      <c r="D665" s="126"/>
      <c r="E665" s="12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26"/>
      <c r="C666" s="126"/>
      <c r="D666" s="126"/>
      <c r="E666" s="12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26"/>
      <c r="C667" s="126"/>
      <c r="D667" s="126"/>
      <c r="E667" s="12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26"/>
      <c r="C668" s="126"/>
      <c r="D668" s="126"/>
      <c r="E668" s="12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26"/>
      <c r="C669" s="126"/>
      <c r="D669" s="126"/>
      <c r="E669" s="12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26"/>
      <c r="C670" s="126"/>
      <c r="D670" s="126"/>
      <c r="E670" s="12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26"/>
      <c r="C671" s="126"/>
      <c r="D671" s="126"/>
      <c r="E671" s="12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26"/>
      <c r="C672" s="126"/>
      <c r="D672" s="126"/>
      <c r="E672" s="12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26"/>
      <c r="C673" s="126"/>
      <c r="D673" s="126"/>
      <c r="E673" s="12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26"/>
      <c r="C674" s="126"/>
      <c r="D674" s="126"/>
      <c r="E674" s="12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26"/>
      <c r="C675" s="126"/>
      <c r="D675" s="126"/>
      <c r="E675" s="12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26"/>
      <c r="C676" s="126"/>
      <c r="D676" s="126"/>
      <c r="E676" s="12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26"/>
      <c r="C677" s="126"/>
      <c r="D677" s="126"/>
      <c r="E677" s="12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26"/>
      <c r="C678" s="126"/>
      <c r="D678" s="126"/>
      <c r="E678" s="12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26"/>
      <c r="C679" s="126"/>
      <c r="D679" s="126"/>
      <c r="E679" s="12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26"/>
      <c r="C680" s="126"/>
      <c r="D680" s="126"/>
      <c r="E680" s="12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26"/>
      <c r="C681" s="126"/>
      <c r="D681" s="126"/>
      <c r="E681" s="12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26"/>
      <c r="C682" s="126"/>
      <c r="D682" s="126"/>
      <c r="E682" s="12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26"/>
      <c r="C683" s="126"/>
      <c r="D683" s="126"/>
      <c r="E683" s="12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26"/>
      <c r="C684" s="126"/>
      <c r="D684" s="126"/>
      <c r="E684" s="12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26"/>
      <c r="C685" s="126"/>
      <c r="D685" s="126"/>
      <c r="E685" s="12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26"/>
      <c r="C686" s="126"/>
      <c r="D686" s="126"/>
      <c r="E686" s="12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26"/>
      <c r="C687" s="126"/>
      <c r="D687" s="126"/>
      <c r="E687" s="12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26"/>
      <c r="C688" s="126"/>
      <c r="D688" s="126"/>
      <c r="E688" s="12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26"/>
      <c r="C689" s="126"/>
      <c r="D689" s="126"/>
      <c r="E689" s="12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26"/>
      <c r="C690" s="126"/>
      <c r="D690" s="126"/>
      <c r="E690" s="12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26"/>
      <c r="C691" s="126"/>
      <c r="D691" s="126"/>
      <c r="E691" s="12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26"/>
      <c r="C692" s="126"/>
      <c r="D692" s="126"/>
      <c r="E692" s="12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26"/>
      <c r="C693" s="126"/>
      <c r="D693" s="126"/>
      <c r="E693" s="12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26"/>
      <c r="C694" s="126"/>
      <c r="D694" s="126"/>
      <c r="E694" s="12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26"/>
      <c r="C695" s="126"/>
      <c r="D695" s="126"/>
      <c r="E695" s="12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26"/>
      <c r="C696" s="126"/>
      <c r="D696" s="126"/>
      <c r="E696" s="12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26"/>
      <c r="C697" s="126"/>
      <c r="D697" s="126"/>
      <c r="E697" s="12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26"/>
      <c r="C698" s="126"/>
      <c r="D698" s="126"/>
      <c r="E698" s="12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26"/>
      <c r="C699" s="126"/>
      <c r="D699" s="126"/>
      <c r="E699" s="12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26"/>
      <c r="C700" s="126"/>
      <c r="D700" s="126"/>
      <c r="E700" s="12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26"/>
      <c r="C701" s="126"/>
      <c r="D701" s="126"/>
      <c r="E701" s="12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26"/>
      <c r="C702" s="126"/>
      <c r="D702" s="126"/>
      <c r="E702" s="12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26"/>
      <c r="C703" s="126"/>
      <c r="D703" s="126"/>
      <c r="E703" s="12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26"/>
      <c r="C704" s="126"/>
      <c r="D704" s="126"/>
      <c r="E704" s="12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26"/>
      <c r="C705" s="126"/>
      <c r="D705" s="126"/>
      <c r="E705" s="12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26"/>
      <c r="C706" s="126"/>
      <c r="D706" s="126"/>
      <c r="E706" s="12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26"/>
      <c r="C707" s="126"/>
      <c r="D707" s="126"/>
      <c r="E707" s="12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26"/>
      <c r="C708" s="126"/>
      <c r="D708" s="126"/>
      <c r="E708" s="12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26"/>
      <c r="C709" s="126"/>
      <c r="D709" s="126"/>
      <c r="E709" s="12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26"/>
      <c r="C710" s="126"/>
      <c r="D710" s="126"/>
      <c r="E710" s="12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26"/>
      <c r="C711" s="126"/>
      <c r="D711" s="126"/>
      <c r="E711" s="12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26"/>
      <c r="C712" s="126"/>
      <c r="D712" s="126"/>
      <c r="E712" s="12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26"/>
      <c r="C713" s="126"/>
      <c r="D713" s="126"/>
      <c r="E713" s="12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26"/>
      <c r="C714" s="126"/>
      <c r="D714" s="126"/>
      <c r="E714" s="12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26"/>
      <c r="C715" s="126"/>
      <c r="D715" s="126"/>
      <c r="E715" s="12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26"/>
      <c r="C716" s="126"/>
      <c r="D716" s="126"/>
      <c r="E716" s="12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26"/>
      <c r="C717" s="126"/>
      <c r="D717" s="126"/>
      <c r="E717" s="12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26"/>
      <c r="C718" s="126"/>
      <c r="D718" s="126"/>
      <c r="E718" s="12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26"/>
      <c r="C719" s="126"/>
      <c r="D719" s="126"/>
      <c r="E719" s="12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26"/>
      <c r="C720" s="126"/>
      <c r="D720" s="126"/>
      <c r="E720" s="12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26"/>
      <c r="C721" s="126"/>
      <c r="D721" s="126"/>
      <c r="E721" s="12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26"/>
      <c r="C722" s="126"/>
      <c r="D722" s="126"/>
      <c r="E722" s="12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26"/>
      <c r="C723" s="126"/>
      <c r="D723" s="126"/>
      <c r="E723" s="12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26"/>
      <c r="C724" s="126"/>
      <c r="D724" s="126"/>
      <c r="E724" s="12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26"/>
      <c r="C725" s="126"/>
      <c r="D725" s="126"/>
      <c r="E725" s="12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26"/>
      <c r="C726" s="126"/>
      <c r="D726" s="126"/>
      <c r="E726" s="12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26"/>
      <c r="C727" s="126"/>
      <c r="D727" s="126"/>
      <c r="E727" s="12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26"/>
      <c r="C728" s="126"/>
      <c r="D728" s="126"/>
      <c r="E728" s="12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26"/>
      <c r="C729" s="126"/>
      <c r="D729" s="126"/>
      <c r="E729" s="12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26"/>
      <c r="C730" s="126"/>
      <c r="D730" s="126"/>
      <c r="E730" s="12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26"/>
      <c r="C731" s="126"/>
      <c r="D731" s="126"/>
      <c r="E731" s="12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26"/>
      <c r="C732" s="126"/>
      <c r="D732" s="126"/>
      <c r="E732" s="12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26"/>
      <c r="C733" s="126"/>
      <c r="D733" s="126"/>
      <c r="E733" s="12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26"/>
      <c r="C734" s="126"/>
      <c r="D734" s="126"/>
      <c r="E734" s="12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26"/>
      <c r="C735" s="126"/>
      <c r="D735" s="126"/>
      <c r="E735" s="12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26"/>
      <c r="C736" s="126"/>
      <c r="D736" s="126"/>
      <c r="E736" s="12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26"/>
      <c r="C737" s="126"/>
      <c r="D737" s="126"/>
      <c r="E737" s="12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26"/>
      <c r="C738" s="126"/>
      <c r="D738" s="126"/>
      <c r="E738" s="12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26"/>
      <c r="C739" s="126"/>
      <c r="D739" s="126"/>
      <c r="E739" s="12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26"/>
      <c r="C740" s="126"/>
      <c r="D740" s="126"/>
      <c r="E740" s="12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26"/>
      <c r="C741" s="126"/>
      <c r="D741" s="126"/>
      <c r="E741" s="12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26"/>
      <c r="C742" s="126"/>
      <c r="D742" s="126"/>
      <c r="E742" s="12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26"/>
      <c r="C743" s="126"/>
      <c r="D743" s="126"/>
      <c r="E743" s="12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26"/>
      <c r="C744" s="126"/>
      <c r="D744" s="126"/>
      <c r="E744" s="12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26"/>
      <c r="C745" s="126"/>
      <c r="D745" s="126"/>
      <c r="E745" s="12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26"/>
      <c r="C746" s="126"/>
      <c r="D746" s="126"/>
      <c r="E746" s="12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26"/>
      <c r="C747" s="126"/>
      <c r="D747" s="126"/>
      <c r="E747" s="12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26"/>
      <c r="C748" s="126"/>
      <c r="D748" s="126"/>
      <c r="E748" s="12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26"/>
      <c r="C749" s="126"/>
      <c r="D749" s="126"/>
      <c r="E749" s="12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26"/>
      <c r="C750" s="126"/>
      <c r="D750" s="126"/>
      <c r="E750" s="12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26"/>
      <c r="C751" s="126"/>
      <c r="D751" s="126"/>
      <c r="E751" s="12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26"/>
      <c r="C752" s="126"/>
      <c r="D752" s="126"/>
      <c r="E752" s="12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26"/>
      <c r="C753" s="126"/>
      <c r="D753" s="126"/>
      <c r="E753" s="12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26"/>
      <c r="C754" s="126"/>
      <c r="D754" s="126"/>
      <c r="E754" s="12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26"/>
      <c r="C755" s="126"/>
      <c r="D755" s="126"/>
      <c r="E755" s="12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26"/>
      <c r="C756" s="126"/>
      <c r="D756" s="126"/>
      <c r="E756" s="12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26"/>
      <c r="C757" s="126"/>
      <c r="D757" s="126"/>
      <c r="E757" s="12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26"/>
      <c r="C758" s="126"/>
      <c r="D758" s="126"/>
      <c r="E758" s="12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26"/>
      <c r="C759" s="126"/>
      <c r="D759" s="126"/>
      <c r="E759" s="12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26"/>
      <c r="C760" s="126"/>
      <c r="D760" s="126"/>
      <c r="E760" s="12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26"/>
      <c r="C761" s="126"/>
      <c r="D761" s="126"/>
      <c r="E761" s="12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26"/>
      <c r="C762" s="126"/>
      <c r="D762" s="126"/>
      <c r="E762" s="12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26"/>
      <c r="C763" s="126"/>
      <c r="D763" s="126"/>
      <c r="E763" s="12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26"/>
      <c r="C764" s="126"/>
      <c r="D764" s="126"/>
      <c r="E764" s="12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26"/>
      <c r="C765" s="126"/>
      <c r="D765" s="126"/>
      <c r="E765" s="12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26"/>
      <c r="C766" s="126"/>
      <c r="D766" s="126"/>
      <c r="E766" s="12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26"/>
      <c r="C767" s="126"/>
      <c r="D767" s="126"/>
      <c r="E767" s="12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26"/>
      <c r="C768" s="126"/>
      <c r="D768" s="126"/>
      <c r="E768" s="12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26"/>
      <c r="C769" s="126"/>
      <c r="D769" s="126"/>
      <c r="E769" s="12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26"/>
      <c r="C770" s="126"/>
      <c r="D770" s="126"/>
      <c r="E770" s="12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26"/>
      <c r="C771" s="126"/>
      <c r="D771" s="126"/>
      <c r="E771" s="12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26"/>
      <c r="C772" s="126"/>
      <c r="D772" s="126"/>
      <c r="E772" s="12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26"/>
      <c r="C773" s="126"/>
      <c r="D773" s="126"/>
      <c r="E773" s="12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26"/>
      <c r="C774" s="126"/>
      <c r="D774" s="126"/>
      <c r="E774" s="12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26"/>
      <c r="C775" s="126"/>
      <c r="D775" s="126"/>
      <c r="E775" s="12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26"/>
      <c r="C776" s="126"/>
      <c r="D776" s="126"/>
      <c r="E776" s="12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26"/>
      <c r="C777" s="126"/>
      <c r="D777" s="126"/>
      <c r="E777" s="12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26"/>
      <c r="C778" s="126"/>
      <c r="D778" s="126"/>
      <c r="E778" s="12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26"/>
      <c r="C779" s="126"/>
      <c r="D779" s="126"/>
      <c r="E779" s="12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26"/>
      <c r="C780" s="126"/>
      <c r="D780" s="126"/>
      <c r="E780" s="12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26"/>
      <c r="C781" s="126"/>
      <c r="D781" s="126"/>
      <c r="E781" s="12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26"/>
      <c r="C782" s="126"/>
      <c r="D782" s="126"/>
      <c r="E782" s="12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26"/>
      <c r="C783" s="126"/>
      <c r="D783" s="126"/>
      <c r="E783" s="12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26"/>
      <c r="C784" s="126"/>
      <c r="D784" s="126"/>
      <c r="E784" s="12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26"/>
      <c r="C785" s="126"/>
      <c r="D785" s="126"/>
      <c r="E785" s="12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26"/>
      <c r="C786" s="126"/>
      <c r="D786" s="126"/>
      <c r="E786" s="12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26"/>
      <c r="C787" s="126"/>
      <c r="D787" s="126"/>
      <c r="E787" s="12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26"/>
      <c r="C788" s="126"/>
      <c r="D788" s="126"/>
      <c r="E788" s="12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26"/>
      <c r="C789" s="126"/>
      <c r="D789" s="126"/>
      <c r="E789" s="12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26"/>
      <c r="C790" s="126"/>
      <c r="D790" s="126"/>
      <c r="E790" s="12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26"/>
      <c r="C791" s="126"/>
      <c r="D791" s="126"/>
      <c r="E791" s="12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26"/>
      <c r="C792" s="126"/>
      <c r="D792" s="126"/>
      <c r="E792" s="12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26"/>
      <c r="C793" s="126"/>
      <c r="D793" s="126"/>
      <c r="E793" s="12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26"/>
      <c r="C794" s="126"/>
      <c r="D794" s="126"/>
      <c r="E794" s="12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26"/>
      <c r="C795" s="126"/>
      <c r="D795" s="126"/>
      <c r="E795" s="12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26"/>
      <c r="C796" s="126"/>
      <c r="D796" s="126"/>
      <c r="E796" s="12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26"/>
      <c r="C797" s="126"/>
      <c r="D797" s="126"/>
      <c r="E797" s="12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26"/>
      <c r="C798" s="126"/>
      <c r="D798" s="126"/>
      <c r="E798" s="12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26"/>
      <c r="C799" s="126"/>
      <c r="D799" s="126"/>
      <c r="E799" s="12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26"/>
      <c r="C800" s="126"/>
      <c r="D800" s="126"/>
      <c r="E800" s="12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26"/>
      <c r="C801" s="126"/>
      <c r="D801" s="126"/>
      <c r="E801" s="12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26"/>
      <c r="C802" s="126"/>
      <c r="D802" s="126"/>
      <c r="E802" s="12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26"/>
      <c r="C803" s="126"/>
      <c r="D803" s="126"/>
      <c r="E803" s="12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26"/>
      <c r="C804" s="126"/>
      <c r="D804" s="126"/>
      <c r="E804" s="12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26"/>
      <c r="C805" s="126"/>
      <c r="D805" s="126"/>
      <c r="E805" s="12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26"/>
      <c r="C806" s="126"/>
      <c r="D806" s="126"/>
      <c r="E806" s="12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26"/>
      <c r="C807" s="126"/>
      <c r="D807" s="126"/>
      <c r="E807" s="12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26"/>
      <c r="C808" s="126"/>
      <c r="D808" s="126"/>
      <c r="E808" s="12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26"/>
      <c r="C809" s="126"/>
      <c r="D809" s="126"/>
      <c r="E809" s="12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26"/>
      <c r="C810" s="126"/>
      <c r="D810" s="126"/>
      <c r="E810" s="12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26"/>
      <c r="C811" s="126"/>
      <c r="D811" s="126"/>
      <c r="E811" s="12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26"/>
      <c r="C812" s="126"/>
      <c r="D812" s="126"/>
      <c r="E812" s="12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26"/>
      <c r="C813" s="126"/>
      <c r="D813" s="126"/>
      <c r="E813" s="12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26"/>
      <c r="C814" s="126"/>
      <c r="D814" s="126"/>
      <c r="E814" s="12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26"/>
      <c r="C815" s="126"/>
      <c r="D815" s="126"/>
      <c r="E815" s="12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26"/>
      <c r="C816" s="126"/>
      <c r="D816" s="126"/>
      <c r="E816" s="12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26"/>
      <c r="C817" s="126"/>
      <c r="D817" s="126"/>
      <c r="E817" s="12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26"/>
      <c r="C818" s="126"/>
      <c r="D818" s="126"/>
      <c r="E818" s="12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26"/>
      <c r="C819" s="126"/>
      <c r="D819" s="126"/>
      <c r="E819" s="12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26"/>
      <c r="C820" s="126"/>
      <c r="D820" s="126"/>
      <c r="E820" s="12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26"/>
      <c r="C821" s="126"/>
      <c r="D821" s="126"/>
      <c r="E821" s="12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26"/>
      <c r="C822" s="126"/>
      <c r="D822" s="126"/>
      <c r="E822" s="12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26"/>
      <c r="C823" s="126"/>
      <c r="D823" s="126"/>
      <c r="E823" s="12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26"/>
      <c r="C824" s="126"/>
      <c r="D824" s="126"/>
      <c r="E824" s="12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26"/>
      <c r="C825" s="126"/>
      <c r="D825" s="126"/>
      <c r="E825" s="12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26"/>
      <c r="C826" s="126"/>
      <c r="D826" s="126"/>
      <c r="E826" s="12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26"/>
      <c r="C827" s="126"/>
      <c r="D827" s="126"/>
      <c r="E827" s="12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26"/>
      <c r="C828" s="126"/>
      <c r="D828" s="126"/>
      <c r="E828" s="12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26"/>
      <c r="C829" s="126"/>
      <c r="D829" s="126"/>
      <c r="E829" s="12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26"/>
      <c r="C830" s="126"/>
      <c r="D830" s="126"/>
      <c r="E830" s="12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26"/>
      <c r="C831" s="126"/>
      <c r="D831" s="126"/>
      <c r="E831" s="12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26"/>
      <c r="C832" s="126"/>
      <c r="D832" s="126"/>
      <c r="E832" s="12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26"/>
      <c r="C833" s="126"/>
      <c r="D833" s="126"/>
      <c r="E833" s="12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26"/>
      <c r="C834" s="126"/>
      <c r="D834" s="126"/>
      <c r="E834" s="12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26"/>
      <c r="C835" s="126"/>
      <c r="D835" s="126"/>
      <c r="E835" s="12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26"/>
      <c r="C836" s="126"/>
      <c r="D836" s="126"/>
      <c r="E836" s="12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26"/>
      <c r="C837" s="126"/>
      <c r="D837" s="126"/>
      <c r="E837" s="12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26"/>
      <c r="C838" s="126"/>
      <c r="D838" s="126"/>
      <c r="E838" s="12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26"/>
      <c r="C839" s="126"/>
      <c r="D839" s="126"/>
      <c r="E839" s="12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26"/>
      <c r="C840" s="126"/>
      <c r="D840" s="126"/>
      <c r="E840" s="12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26"/>
      <c r="C841" s="126"/>
      <c r="D841" s="126"/>
      <c r="E841" s="12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26"/>
      <c r="C842" s="126"/>
      <c r="D842" s="126"/>
      <c r="E842" s="12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26"/>
      <c r="C843" s="126"/>
      <c r="D843" s="126"/>
      <c r="E843" s="12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26"/>
      <c r="C844" s="126"/>
      <c r="D844" s="126"/>
      <c r="E844" s="12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26"/>
      <c r="C845" s="126"/>
      <c r="D845" s="126"/>
      <c r="E845" s="12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26"/>
      <c r="C846" s="126"/>
      <c r="D846" s="126"/>
      <c r="E846" s="12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26"/>
      <c r="C847" s="126"/>
      <c r="D847" s="126"/>
      <c r="E847" s="12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26"/>
      <c r="C848" s="126"/>
      <c r="D848" s="126"/>
      <c r="E848" s="12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26"/>
      <c r="C849" s="126"/>
      <c r="D849" s="126"/>
      <c r="E849" s="12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26"/>
      <c r="C850" s="126"/>
      <c r="D850" s="126"/>
      <c r="E850" s="12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26"/>
      <c r="C851" s="126"/>
      <c r="D851" s="126"/>
      <c r="E851" s="12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26"/>
      <c r="C852" s="126"/>
      <c r="D852" s="126"/>
      <c r="E852" s="12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26"/>
      <c r="C853" s="126"/>
      <c r="D853" s="126"/>
      <c r="E853" s="12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26"/>
      <c r="C854" s="126"/>
      <c r="D854" s="126"/>
      <c r="E854" s="12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26"/>
      <c r="C855" s="126"/>
      <c r="D855" s="126"/>
      <c r="E855" s="12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26"/>
      <c r="C856" s="126"/>
      <c r="D856" s="126"/>
      <c r="E856" s="12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26"/>
      <c r="C857" s="126"/>
      <c r="D857" s="126"/>
      <c r="E857" s="12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26"/>
      <c r="C858" s="126"/>
      <c r="D858" s="126"/>
      <c r="E858" s="12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26"/>
      <c r="C859" s="126"/>
      <c r="D859" s="126"/>
      <c r="E859" s="12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26"/>
      <c r="C860" s="126"/>
      <c r="D860" s="126"/>
      <c r="E860" s="12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26"/>
      <c r="C861" s="126"/>
      <c r="D861" s="126"/>
      <c r="E861" s="12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26"/>
      <c r="C862" s="126"/>
      <c r="D862" s="126"/>
      <c r="E862" s="12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26"/>
      <c r="C863" s="126"/>
      <c r="D863" s="126"/>
      <c r="E863" s="12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26"/>
      <c r="C864" s="126"/>
      <c r="D864" s="126"/>
      <c r="E864" s="12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26"/>
      <c r="C865" s="126"/>
      <c r="D865" s="126"/>
      <c r="E865" s="12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26"/>
      <c r="C866" s="126"/>
      <c r="D866" s="126"/>
      <c r="E866" s="12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26"/>
      <c r="C867" s="126"/>
      <c r="D867" s="126"/>
      <c r="E867" s="12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26"/>
      <c r="C868" s="126"/>
      <c r="D868" s="126"/>
      <c r="E868" s="12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26"/>
      <c r="C869" s="126"/>
      <c r="D869" s="126"/>
      <c r="E869" s="12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26"/>
      <c r="C870" s="126"/>
      <c r="D870" s="126"/>
      <c r="E870" s="12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26"/>
      <c r="C871" s="126"/>
      <c r="D871" s="126"/>
      <c r="E871" s="12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26"/>
      <c r="C872" s="126"/>
      <c r="D872" s="126"/>
      <c r="E872" s="12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26"/>
      <c r="C873" s="126"/>
      <c r="D873" s="126"/>
      <c r="E873" s="12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26"/>
      <c r="C874" s="126"/>
      <c r="D874" s="126"/>
      <c r="E874" s="12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26"/>
      <c r="C875" s="126"/>
      <c r="D875" s="126"/>
      <c r="E875" s="12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26"/>
      <c r="C876" s="126"/>
      <c r="D876" s="126"/>
      <c r="E876" s="12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26"/>
      <c r="C877" s="126"/>
      <c r="D877" s="126"/>
      <c r="E877" s="12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26"/>
      <c r="C878" s="126"/>
      <c r="D878" s="126"/>
      <c r="E878" s="12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26"/>
      <c r="C879" s="126"/>
      <c r="D879" s="126"/>
      <c r="E879" s="12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26"/>
      <c r="C880" s="126"/>
      <c r="D880" s="126"/>
      <c r="E880" s="12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26"/>
      <c r="C881" s="126"/>
      <c r="D881" s="126"/>
      <c r="E881" s="12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26"/>
      <c r="C882" s="126"/>
      <c r="D882" s="126"/>
      <c r="E882" s="12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26"/>
      <c r="C883" s="126"/>
      <c r="D883" s="126"/>
      <c r="E883" s="12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26"/>
      <c r="C884" s="126"/>
      <c r="D884" s="126"/>
      <c r="E884" s="12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26"/>
      <c r="C885" s="126"/>
      <c r="D885" s="126"/>
      <c r="E885" s="12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26"/>
      <c r="C886" s="126"/>
      <c r="D886" s="126"/>
      <c r="E886" s="12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26"/>
      <c r="C887" s="126"/>
      <c r="D887" s="126"/>
      <c r="E887" s="12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26"/>
      <c r="C888" s="126"/>
      <c r="D888" s="126"/>
      <c r="E888" s="12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26"/>
      <c r="C889" s="126"/>
      <c r="D889" s="126"/>
      <c r="E889" s="12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26"/>
      <c r="C890" s="126"/>
      <c r="D890" s="126"/>
      <c r="E890" s="12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26"/>
      <c r="C891" s="126"/>
      <c r="D891" s="126"/>
      <c r="E891" s="12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26"/>
      <c r="C892" s="126"/>
      <c r="D892" s="126"/>
      <c r="E892" s="12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26"/>
      <c r="C893" s="126"/>
      <c r="D893" s="126"/>
      <c r="E893" s="12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26"/>
      <c r="C894" s="126"/>
      <c r="D894" s="126"/>
      <c r="E894" s="12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26"/>
      <c r="C895" s="126"/>
      <c r="D895" s="126"/>
      <c r="E895" s="12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26"/>
      <c r="C896" s="126"/>
      <c r="D896" s="126"/>
      <c r="E896" s="12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26"/>
      <c r="C897" s="126"/>
      <c r="D897" s="126"/>
      <c r="E897" s="12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26"/>
      <c r="C898" s="126"/>
      <c r="D898" s="126"/>
      <c r="E898" s="12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26"/>
      <c r="C899" s="126"/>
      <c r="D899" s="126"/>
      <c r="E899" s="12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26"/>
      <c r="C900" s="126"/>
      <c r="D900" s="126"/>
      <c r="E900" s="12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26"/>
      <c r="C901" s="126"/>
      <c r="D901" s="126"/>
      <c r="E901" s="12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26"/>
      <c r="C902" s="126"/>
      <c r="D902" s="126"/>
      <c r="E902" s="12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26"/>
      <c r="C903" s="126"/>
      <c r="D903" s="126"/>
      <c r="E903" s="12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26"/>
      <c r="C904" s="126"/>
      <c r="D904" s="126"/>
      <c r="E904" s="12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26"/>
      <c r="C905" s="126"/>
      <c r="D905" s="126"/>
      <c r="E905" s="12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26"/>
      <c r="C906" s="126"/>
      <c r="D906" s="126"/>
      <c r="E906" s="12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26"/>
      <c r="C907" s="126"/>
      <c r="D907" s="126"/>
      <c r="E907" s="12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26"/>
      <c r="C908" s="126"/>
      <c r="D908" s="126"/>
      <c r="E908" s="12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26"/>
      <c r="C909" s="126"/>
      <c r="D909" s="126"/>
      <c r="E909" s="12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26"/>
      <c r="C910" s="126"/>
      <c r="D910" s="126"/>
      <c r="E910" s="12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26"/>
      <c r="C911" s="126"/>
      <c r="D911" s="126"/>
      <c r="E911" s="12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26"/>
      <c r="C912" s="126"/>
      <c r="D912" s="126"/>
      <c r="E912" s="12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26"/>
      <c r="C913" s="126"/>
      <c r="D913" s="126"/>
      <c r="E913" s="12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26"/>
      <c r="C914" s="126"/>
      <c r="D914" s="126"/>
      <c r="E914" s="12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26"/>
      <c r="C915" s="126"/>
      <c r="D915" s="126"/>
      <c r="E915" s="12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26"/>
      <c r="C916" s="126"/>
      <c r="D916" s="126"/>
      <c r="E916" s="12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26"/>
      <c r="C917" s="126"/>
      <c r="D917" s="126"/>
      <c r="E917" s="12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26"/>
      <c r="C918" s="126"/>
      <c r="D918" s="126"/>
      <c r="E918" s="12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26"/>
      <c r="C919" s="126"/>
      <c r="D919" s="126"/>
      <c r="E919" s="12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26"/>
      <c r="C920" s="126"/>
      <c r="D920" s="126"/>
      <c r="E920" s="12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26"/>
      <c r="C921" s="126"/>
      <c r="D921" s="126"/>
      <c r="E921" s="12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26"/>
      <c r="C922" s="126"/>
      <c r="D922" s="126"/>
      <c r="E922" s="12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26"/>
      <c r="C923" s="126"/>
      <c r="D923" s="126"/>
      <c r="E923" s="12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26"/>
      <c r="C924" s="126"/>
      <c r="D924" s="126"/>
      <c r="E924" s="12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26"/>
      <c r="C925" s="126"/>
      <c r="D925" s="126"/>
      <c r="E925" s="12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26"/>
      <c r="C926" s="126"/>
      <c r="D926" s="126"/>
      <c r="E926" s="12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26"/>
      <c r="C927" s="126"/>
      <c r="D927" s="126"/>
      <c r="E927" s="12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26"/>
      <c r="C928" s="126"/>
      <c r="D928" s="126"/>
      <c r="E928" s="12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26"/>
      <c r="C929" s="126"/>
      <c r="D929" s="126"/>
      <c r="E929" s="12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26"/>
      <c r="C930" s="126"/>
      <c r="D930" s="126"/>
      <c r="E930" s="12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26"/>
      <c r="C931" s="126"/>
      <c r="D931" s="126"/>
      <c r="E931" s="12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26"/>
      <c r="C932" s="126"/>
      <c r="D932" s="126"/>
      <c r="E932" s="12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26"/>
      <c r="C933" s="126"/>
      <c r="D933" s="126"/>
      <c r="E933" s="12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26"/>
      <c r="C934" s="126"/>
      <c r="D934" s="126"/>
      <c r="E934" s="12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26"/>
      <c r="C935" s="126"/>
      <c r="D935" s="126"/>
      <c r="E935" s="12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26"/>
      <c r="C936" s="126"/>
      <c r="D936" s="126"/>
      <c r="E936" s="12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26"/>
      <c r="C937" s="126"/>
      <c r="D937" s="126"/>
      <c r="E937" s="12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26"/>
      <c r="C938" s="126"/>
      <c r="D938" s="126"/>
      <c r="E938" s="12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26"/>
      <c r="C939" s="126"/>
      <c r="D939" s="126"/>
      <c r="E939" s="12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26"/>
      <c r="C940" s="126"/>
      <c r="D940" s="126"/>
      <c r="E940" s="12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26"/>
      <c r="C941" s="126"/>
      <c r="D941" s="126"/>
      <c r="E941" s="12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26"/>
      <c r="C942" s="126"/>
      <c r="D942" s="126"/>
      <c r="E942" s="12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26"/>
      <c r="C943" s="126"/>
      <c r="D943" s="126"/>
      <c r="E943" s="12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26"/>
      <c r="C944" s="126"/>
      <c r="D944" s="126"/>
      <c r="E944" s="12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26"/>
      <c r="C945" s="126"/>
      <c r="D945" s="126"/>
      <c r="E945" s="12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26"/>
      <c r="C946" s="126"/>
      <c r="D946" s="126"/>
      <c r="E946" s="12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26"/>
      <c r="C947" s="126"/>
      <c r="D947" s="126"/>
      <c r="E947" s="12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26"/>
      <c r="C948" s="126"/>
      <c r="D948" s="126"/>
      <c r="E948" s="12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26"/>
      <c r="C949" s="126"/>
      <c r="D949" s="126"/>
      <c r="E949" s="12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26"/>
      <c r="C950" s="126"/>
      <c r="D950" s="126"/>
      <c r="E950" s="12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26"/>
      <c r="C951" s="126"/>
      <c r="D951" s="126"/>
      <c r="E951" s="12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26"/>
      <c r="C952" s="126"/>
      <c r="D952" s="126"/>
      <c r="E952" s="12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26"/>
      <c r="C953" s="126"/>
      <c r="D953" s="126"/>
      <c r="E953" s="12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26"/>
      <c r="C954" s="126"/>
      <c r="D954" s="126"/>
      <c r="E954" s="12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26"/>
      <c r="C955" s="126"/>
      <c r="D955" s="126"/>
      <c r="E955" s="12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26"/>
      <c r="C956" s="126"/>
      <c r="D956" s="126"/>
      <c r="E956" s="12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26"/>
      <c r="C957" s="126"/>
      <c r="D957" s="126"/>
      <c r="E957" s="12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26"/>
      <c r="C958" s="126"/>
      <c r="D958" s="126"/>
      <c r="E958" s="12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26"/>
      <c r="C959" s="126"/>
      <c r="D959" s="126"/>
      <c r="E959" s="12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26"/>
      <c r="C960" s="126"/>
      <c r="D960" s="126"/>
      <c r="E960" s="12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26"/>
      <c r="C961" s="126"/>
      <c r="D961" s="126"/>
      <c r="E961" s="12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26"/>
      <c r="C962" s="126"/>
      <c r="D962" s="126"/>
      <c r="E962" s="12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26"/>
      <c r="C963" s="126"/>
      <c r="D963" s="126"/>
      <c r="E963" s="12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26"/>
      <c r="C964" s="126"/>
      <c r="D964" s="126"/>
      <c r="E964" s="12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26"/>
      <c r="C965" s="126"/>
      <c r="D965" s="126"/>
      <c r="E965" s="12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26"/>
      <c r="C966" s="126"/>
      <c r="D966" s="126"/>
      <c r="E966" s="12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26"/>
      <c r="C967" s="126"/>
      <c r="D967" s="126"/>
      <c r="E967" s="12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26"/>
      <c r="C968" s="126"/>
      <c r="D968" s="126"/>
      <c r="E968" s="12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26"/>
      <c r="C969" s="126"/>
      <c r="D969" s="126"/>
      <c r="E969" s="12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26"/>
      <c r="C970" s="126"/>
      <c r="D970" s="126"/>
      <c r="E970" s="126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26"/>
      <c r="C971" s="126"/>
      <c r="D971" s="126"/>
      <c r="E971" s="126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26"/>
      <c r="C972" s="126"/>
      <c r="D972" s="126"/>
      <c r="E972" s="126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26"/>
      <c r="C973" s="126"/>
      <c r="D973" s="126"/>
      <c r="E973" s="126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26"/>
      <c r="C974" s="126"/>
      <c r="D974" s="126"/>
      <c r="E974" s="126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26"/>
      <c r="C975" s="126"/>
      <c r="D975" s="126"/>
      <c r="E975" s="126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26"/>
      <c r="C976" s="126"/>
      <c r="D976" s="126"/>
      <c r="E976" s="126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26"/>
      <c r="C977" s="126"/>
      <c r="D977" s="126"/>
      <c r="E977" s="126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26"/>
      <c r="C978" s="126"/>
      <c r="D978" s="126"/>
      <c r="E978" s="126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26"/>
      <c r="C979" s="126"/>
      <c r="D979" s="126"/>
      <c r="E979" s="126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26"/>
      <c r="C980" s="126"/>
      <c r="D980" s="126"/>
      <c r="E980" s="126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26"/>
      <c r="C981" s="126"/>
      <c r="D981" s="126"/>
      <c r="E981" s="126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26"/>
      <c r="C982" s="126"/>
      <c r="D982" s="126"/>
      <c r="E982" s="126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26"/>
      <c r="C983" s="126"/>
      <c r="D983" s="126"/>
      <c r="E983" s="126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26"/>
      <c r="C984" s="126"/>
      <c r="D984" s="126"/>
      <c r="E984" s="126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26"/>
      <c r="C985" s="126"/>
      <c r="D985" s="126"/>
      <c r="E985" s="126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26"/>
      <c r="C986" s="126"/>
      <c r="D986" s="126"/>
      <c r="E986" s="126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26"/>
      <c r="C987" s="126"/>
      <c r="D987" s="126"/>
      <c r="E987" s="126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26"/>
      <c r="C988" s="126"/>
      <c r="D988" s="126"/>
      <c r="E988" s="126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26"/>
      <c r="C989" s="126"/>
      <c r="D989" s="126"/>
      <c r="E989" s="126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26"/>
      <c r="C990" s="126"/>
      <c r="D990" s="126"/>
      <c r="E990" s="126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26"/>
      <c r="C991" s="126"/>
      <c r="D991" s="126"/>
      <c r="E991" s="126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26"/>
      <c r="C992" s="126"/>
      <c r="D992" s="126"/>
      <c r="E992" s="126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26"/>
      <c r="C993" s="126"/>
      <c r="D993" s="126"/>
      <c r="E993" s="126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26"/>
      <c r="C994" s="126"/>
      <c r="D994" s="126"/>
      <c r="E994" s="126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26"/>
      <c r="C995" s="126"/>
      <c r="D995" s="126"/>
      <c r="E995" s="126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26"/>
      <c r="C996" s="126"/>
      <c r="D996" s="126"/>
      <c r="E996" s="126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26"/>
      <c r="C997" s="126"/>
      <c r="D997" s="126"/>
      <c r="E997" s="126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26"/>
      <c r="C998" s="126"/>
      <c r="D998" s="126"/>
      <c r="E998" s="126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26"/>
      <c r="C999" s="126"/>
      <c r="D999" s="126"/>
      <c r="E999" s="126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26"/>
      <c r="C1000" s="126"/>
      <c r="D1000" s="126"/>
      <c r="E1000" s="126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8">
    <mergeCell ref="K89:O89"/>
    <mergeCell ref="K90:O90"/>
    <mergeCell ref="K91:O91"/>
    <mergeCell ref="K92:O92"/>
    <mergeCell ref="K93:O93"/>
    <mergeCell ref="K94:O94"/>
    <mergeCell ref="K95:O95"/>
    <mergeCell ref="K80:O80"/>
    <mergeCell ref="K81:O81"/>
    <mergeCell ref="K82:O82"/>
    <mergeCell ref="K83:O83"/>
    <mergeCell ref="K84:O84"/>
    <mergeCell ref="K85:O85"/>
    <mergeCell ref="K86:O86"/>
    <mergeCell ref="K87:O87"/>
    <mergeCell ref="K88:O88"/>
    <mergeCell ref="K71:O71"/>
    <mergeCell ref="K72:O72"/>
    <mergeCell ref="K73:O73"/>
    <mergeCell ref="K74:O74"/>
    <mergeCell ref="K75:O75"/>
    <mergeCell ref="K76:O76"/>
    <mergeCell ref="K77:O77"/>
    <mergeCell ref="K78:O78"/>
    <mergeCell ref="K79:O79"/>
    <mergeCell ref="K62:O62"/>
    <mergeCell ref="K63:O63"/>
    <mergeCell ref="K64:O64"/>
    <mergeCell ref="K65:O65"/>
    <mergeCell ref="K66:O66"/>
    <mergeCell ref="K67:O67"/>
    <mergeCell ref="K68:O68"/>
    <mergeCell ref="K69:O69"/>
    <mergeCell ref="K70:O70"/>
    <mergeCell ref="K115:O115"/>
    <mergeCell ref="H119:L119"/>
    <mergeCell ref="K103:O103"/>
    <mergeCell ref="K104:O104"/>
    <mergeCell ref="K105:O105"/>
    <mergeCell ref="K106:O106"/>
    <mergeCell ref="A107:O107"/>
    <mergeCell ref="K108:O108"/>
    <mergeCell ref="K109:O109"/>
    <mergeCell ref="K98:O98"/>
    <mergeCell ref="A99:O99"/>
    <mergeCell ref="K100:O100"/>
    <mergeCell ref="K101:O101"/>
    <mergeCell ref="K102:O102"/>
    <mergeCell ref="K111:O111"/>
    <mergeCell ref="K112:O112"/>
    <mergeCell ref="K113:O113"/>
    <mergeCell ref="K114:O114"/>
    <mergeCell ref="K40:O40"/>
    <mergeCell ref="K41:O41"/>
    <mergeCell ref="K42:O42"/>
    <mergeCell ref="K43:O43"/>
    <mergeCell ref="K44:O44"/>
    <mergeCell ref="K45:O45"/>
    <mergeCell ref="K46:O46"/>
    <mergeCell ref="K96:O96"/>
    <mergeCell ref="K97:O97"/>
    <mergeCell ref="K47:O47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K57:O57"/>
    <mergeCell ref="K58:O58"/>
    <mergeCell ref="K59:O59"/>
    <mergeCell ref="K60:O60"/>
    <mergeCell ref="K61:O61"/>
    <mergeCell ref="K31:O31"/>
    <mergeCell ref="K32:O32"/>
    <mergeCell ref="K33:O33"/>
    <mergeCell ref="K34:O34"/>
    <mergeCell ref="K35:O35"/>
    <mergeCell ref="K36:O36"/>
    <mergeCell ref="K37:O37"/>
    <mergeCell ref="K38:O38"/>
    <mergeCell ref="K39:O39"/>
    <mergeCell ref="K22:O22"/>
    <mergeCell ref="K23:O23"/>
    <mergeCell ref="K24:O24"/>
    <mergeCell ref="K25:O25"/>
    <mergeCell ref="K26:O26"/>
    <mergeCell ref="K27:O27"/>
    <mergeCell ref="K28:O28"/>
    <mergeCell ref="K29:O29"/>
    <mergeCell ref="K30:O30"/>
    <mergeCell ref="A11:A12"/>
    <mergeCell ref="B11:C11"/>
    <mergeCell ref="D11:F11"/>
    <mergeCell ref="J11:L11"/>
    <mergeCell ref="M11:O11"/>
    <mergeCell ref="G11:I11"/>
    <mergeCell ref="A18:K18"/>
    <mergeCell ref="A20:A21"/>
    <mergeCell ref="B20:B21"/>
    <mergeCell ref="C20:C21"/>
    <mergeCell ref="D20:D21"/>
    <mergeCell ref="E20:E21"/>
    <mergeCell ref="F20:F21"/>
    <mergeCell ref="G20:J20"/>
    <mergeCell ref="K20:O21"/>
    <mergeCell ref="A1:N1"/>
    <mergeCell ref="A3:O3"/>
    <mergeCell ref="B5:E5"/>
    <mergeCell ref="F5:O5"/>
    <mergeCell ref="B6:E6"/>
    <mergeCell ref="F6:O6"/>
    <mergeCell ref="F7:O7"/>
    <mergeCell ref="B7:E7"/>
    <mergeCell ref="A9:J9"/>
  </mergeCells>
  <pageMargins left="0.98425196850393704" right="0.19685039370078741" top="0.78740157480314965" bottom="0.78740157480314965" header="0" footer="0"/>
  <pageSetup paperSize="9" scale="37" orientation="landscape"/>
  <headerFooter>
    <oddHeader>&amp;C &amp;RПродовження додатка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D7" zoomScale="68" zoomScaleNormal="68" workbookViewId="0">
      <selection activeCell="T24" sqref="T24"/>
    </sheetView>
  </sheetViews>
  <sheetFormatPr defaultColWidth="14.44140625" defaultRowHeight="15" customHeight="1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26" width="8.6640625" customWidth="1"/>
  </cols>
  <sheetData>
    <row r="1" spans="1:26" ht="3.75" customHeight="1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</row>
    <row r="2" spans="1:26" ht="27.75" customHeight="1">
      <c r="A2" s="140" t="s">
        <v>278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</row>
    <row r="3" spans="1:26" ht="13.5" customHeigh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4" spans="1:26" ht="41.25" customHeight="1">
      <c r="A4" s="181" t="s">
        <v>52</v>
      </c>
      <c r="B4" s="154"/>
      <c r="C4" s="154"/>
      <c r="D4" s="172"/>
      <c r="E4" s="142" t="s">
        <v>53</v>
      </c>
      <c r="F4" s="142" t="s">
        <v>279</v>
      </c>
      <c r="G4" s="142" t="s">
        <v>280</v>
      </c>
      <c r="H4" s="169" t="s">
        <v>56</v>
      </c>
      <c r="I4" s="142" t="s">
        <v>184</v>
      </c>
      <c r="J4" s="136" t="s">
        <v>185</v>
      </c>
      <c r="K4" s="137"/>
      <c r="L4" s="137"/>
      <c r="M4" s="138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</row>
    <row r="5" spans="1:26" ht="41.25" customHeight="1">
      <c r="A5" s="173"/>
      <c r="B5" s="152"/>
      <c r="C5" s="152"/>
      <c r="D5" s="174"/>
      <c r="E5" s="143"/>
      <c r="F5" s="143"/>
      <c r="G5" s="143"/>
      <c r="H5" s="170"/>
      <c r="I5" s="143"/>
      <c r="J5" s="70" t="s">
        <v>187</v>
      </c>
      <c r="K5" s="70" t="s">
        <v>188</v>
      </c>
      <c r="L5" s="70" t="s">
        <v>189</v>
      </c>
      <c r="M5" s="70" t="s">
        <v>190</v>
      </c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</row>
    <row r="6" spans="1:26" ht="12.75" customHeight="1">
      <c r="A6" s="166">
        <v>1</v>
      </c>
      <c r="B6" s="137"/>
      <c r="C6" s="137"/>
      <c r="D6" s="138"/>
      <c r="E6" s="14">
        <v>2</v>
      </c>
      <c r="F6" s="14">
        <v>3</v>
      </c>
      <c r="G6" s="14">
        <v>4</v>
      </c>
      <c r="H6" s="14">
        <v>5</v>
      </c>
      <c r="I6" s="14">
        <v>6</v>
      </c>
      <c r="J6" s="14">
        <v>7</v>
      </c>
      <c r="K6" s="14">
        <v>8</v>
      </c>
      <c r="L6" s="14">
        <v>9</v>
      </c>
      <c r="M6" s="14">
        <v>10</v>
      </c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</row>
    <row r="7" spans="1:26" ht="18.75" customHeight="1">
      <c r="A7" s="180" t="s">
        <v>281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8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</row>
    <row r="8" spans="1:26" ht="18.75" customHeight="1">
      <c r="A8" s="180" t="s">
        <v>69</v>
      </c>
      <c r="B8" s="137"/>
      <c r="C8" s="137"/>
      <c r="D8" s="138"/>
      <c r="E8" s="21">
        <v>1200</v>
      </c>
      <c r="F8" s="17"/>
      <c r="G8" s="17" t="s">
        <v>282</v>
      </c>
      <c r="H8" s="17" t="s">
        <v>282</v>
      </c>
      <c r="I8" s="17" t="s">
        <v>282</v>
      </c>
      <c r="J8" s="17" t="s">
        <v>282</v>
      </c>
      <c r="K8" s="17" t="s">
        <v>282</v>
      </c>
      <c r="L8" s="17" t="s">
        <v>282</v>
      </c>
      <c r="M8" s="17" t="s">
        <v>282</v>
      </c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 ht="18.75" customHeight="1">
      <c r="A9" s="180" t="s">
        <v>283</v>
      </c>
      <c r="B9" s="137"/>
      <c r="C9" s="137"/>
      <c r="D9" s="138"/>
      <c r="E9" s="21">
        <v>2000</v>
      </c>
      <c r="F9" s="29"/>
      <c r="G9" s="29"/>
      <c r="H9" s="29"/>
      <c r="I9" s="29"/>
      <c r="J9" s="29"/>
      <c r="K9" s="29"/>
      <c r="L9" s="29"/>
      <c r="M9" s="2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ht="21.75" customHeight="1">
      <c r="A10" s="182" t="s">
        <v>284</v>
      </c>
      <c r="B10" s="137"/>
      <c r="C10" s="137"/>
      <c r="D10" s="138"/>
      <c r="E10" s="15">
        <v>2005</v>
      </c>
      <c r="F10" s="82" t="s">
        <v>193</v>
      </c>
      <c r="G10" s="82" t="s">
        <v>193</v>
      </c>
      <c r="H10" s="82" t="s">
        <v>193</v>
      </c>
      <c r="I10" s="72">
        <f>SUM(J10:M10)</f>
        <v>0</v>
      </c>
      <c r="J10" s="82" t="s">
        <v>193</v>
      </c>
      <c r="K10" s="82" t="s">
        <v>193</v>
      </c>
      <c r="L10" s="82" t="s">
        <v>193</v>
      </c>
      <c r="M10" s="82" t="s">
        <v>193</v>
      </c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39.75" customHeight="1">
      <c r="A11" s="183" t="s">
        <v>285</v>
      </c>
      <c r="B11" s="137"/>
      <c r="C11" s="137"/>
      <c r="D11" s="138"/>
      <c r="E11" s="21">
        <v>2009</v>
      </c>
      <c r="F11" s="17">
        <f t="shared" ref="F11:M11" si="0">SUM(F9:F10)</f>
        <v>0</v>
      </c>
      <c r="G11" s="17">
        <f t="shared" si="0"/>
        <v>0</v>
      </c>
      <c r="H11" s="17">
        <f t="shared" si="0"/>
        <v>0</v>
      </c>
      <c r="I11" s="17">
        <f t="shared" si="0"/>
        <v>0</v>
      </c>
      <c r="J11" s="17">
        <f t="shared" si="0"/>
        <v>0</v>
      </c>
      <c r="K11" s="17">
        <f t="shared" si="0"/>
        <v>0</v>
      </c>
      <c r="L11" s="17">
        <f t="shared" si="0"/>
        <v>0</v>
      </c>
      <c r="M11" s="17">
        <f t="shared" si="0"/>
        <v>0</v>
      </c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ht="18.75" customHeight="1">
      <c r="A12" s="180" t="s">
        <v>286</v>
      </c>
      <c r="B12" s="137"/>
      <c r="C12" s="137"/>
      <c r="D12" s="138"/>
      <c r="E12" s="21">
        <v>2010</v>
      </c>
      <c r="F12" s="71">
        <f t="shared" ref="F12:H12" si="1">SUM(F13:F14)</f>
        <v>0</v>
      </c>
      <c r="G12" s="71">
        <f t="shared" si="1"/>
        <v>0</v>
      </c>
      <c r="H12" s="71">
        <f t="shared" si="1"/>
        <v>0</v>
      </c>
      <c r="I12" s="71">
        <f t="shared" ref="I12:I21" si="2">SUM(J12:M12)</f>
        <v>0</v>
      </c>
      <c r="J12" s="71">
        <f t="shared" ref="J12:M12" si="3">SUM(J13:J14)</f>
        <v>0</v>
      </c>
      <c r="K12" s="71">
        <f t="shared" si="3"/>
        <v>0</v>
      </c>
      <c r="L12" s="71">
        <f t="shared" si="3"/>
        <v>0</v>
      </c>
      <c r="M12" s="71">
        <f t="shared" si="3"/>
        <v>0</v>
      </c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spans="1:26" ht="18.75" customHeight="1">
      <c r="A13" s="139" t="s">
        <v>287</v>
      </c>
      <c r="B13" s="137"/>
      <c r="C13" s="137"/>
      <c r="D13" s="138"/>
      <c r="E13" s="15">
        <v>2011</v>
      </c>
      <c r="F13" s="82" t="s">
        <v>193</v>
      </c>
      <c r="G13" s="82" t="s">
        <v>193</v>
      </c>
      <c r="H13" s="82" t="s">
        <v>193</v>
      </c>
      <c r="I13" s="72">
        <f t="shared" si="2"/>
        <v>0</v>
      </c>
      <c r="J13" s="82" t="s">
        <v>193</v>
      </c>
      <c r="K13" s="82" t="s">
        <v>193</v>
      </c>
      <c r="L13" s="82" t="s">
        <v>193</v>
      </c>
      <c r="M13" s="82" t="s">
        <v>193</v>
      </c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spans="1:26" ht="40.5" customHeight="1">
      <c r="A14" s="139" t="s">
        <v>288</v>
      </c>
      <c r="B14" s="137"/>
      <c r="C14" s="137"/>
      <c r="D14" s="138"/>
      <c r="E14" s="15">
        <v>2012</v>
      </c>
      <c r="F14" s="82" t="s">
        <v>193</v>
      </c>
      <c r="G14" s="82" t="s">
        <v>193</v>
      </c>
      <c r="H14" s="82" t="s">
        <v>193</v>
      </c>
      <c r="I14" s="72">
        <f t="shared" si="2"/>
        <v>0</v>
      </c>
      <c r="J14" s="82" t="s">
        <v>193</v>
      </c>
      <c r="K14" s="82" t="s">
        <v>193</v>
      </c>
      <c r="L14" s="82" t="s">
        <v>193</v>
      </c>
      <c r="M14" s="82" t="s">
        <v>193</v>
      </c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ht="18.75" customHeight="1">
      <c r="A15" s="139" t="s">
        <v>289</v>
      </c>
      <c r="B15" s="137"/>
      <c r="C15" s="137"/>
      <c r="D15" s="138"/>
      <c r="E15" s="15" t="s">
        <v>290</v>
      </c>
      <c r="F15" s="82" t="s">
        <v>193</v>
      </c>
      <c r="G15" s="82" t="s">
        <v>193</v>
      </c>
      <c r="H15" s="82" t="s">
        <v>193</v>
      </c>
      <c r="I15" s="72">
        <f t="shared" si="2"/>
        <v>0</v>
      </c>
      <c r="J15" s="82" t="s">
        <v>193</v>
      </c>
      <c r="K15" s="82" t="s">
        <v>193</v>
      </c>
      <c r="L15" s="82" t="s">
        <v>193</v>
      </c>
      <c r="M15" s="82" t="s">
        <v>193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ht="18.75" customHeight="1">
      <c r="A16" s="139" t="s">
        <v>291</v>
      </c>
      <c r="B16" s="137"/>
      <c r="C16" s="137"/>
      <c r="D16" s="138"/>
      <c r="E16" s="15">
        <v>2020</v>
      </c>
      <c r="F16" s="82"/>
      <c r="G16" s="82"/>
      <c r="H16" s="82"/>
      <c r="I16" s="72">
        <f t="shared" si="2"/>
        <v>0</v>
      </c>
      <c r="J16" s="82"/>
      <c r="K16" s="82"/>
      <c r="L16" s="82"/>
      <c r="M16" s="82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26" ht="18.75" customHeight="1">
      <c r="A17" s="139" t="s">
        <v>292</v>
      </c>
      <c r="B17" s="137"/>
      <c r="C17" s="137"/>
      <c r="D17" s="138"/>
      <c r="E17" s="15">
        <v>2030</v>
      </c>
      <c r="F17" s="82" t="s">
        <v>193</v>
      </c>
      <c r="G17" s="82" t="s">
        <v>193</v>
      </c>
      <c r="H17" s="82" t="s">
        <v>193</v>
      </c>
      <c r="I17" s="72">
        <f t="shared" si="2"/>
        <v>0</v>
      </c>
      <c r="J17" s="82" t="s">
        <v>193</v>
      </c>
      <c r="K17" s="82" t="s">
        <v>193</v>
      </c>
      <c r="L17" s="82" t="s">
        <v>193</v>
      </c>
      <c r="M17" s="82" t="s">
        <v>193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ht="18.75" customHeight="1">
      <c r="A18" s="139" t="s">
        <v>293</v>
      </c>
      <c r="B18" s="137"/>
      <c r="C18" s="137"/>
      <c r="D18" s="138"/>
      <c r="E18" s="15">
        <v>2031</v>
      </c>
      <c r="F18" s="82" t="s">
        <v>193</v>
      </c>
      <c r="G18" s="82" t="s">
        <v>193</v>
      </c>
      <c r="H18" s="82" t="s">
        <v>193</v>
      </c>
      <c r="I18" s="72">
        <f t="shared" si="2"/>
        <v>0</v>
      </c>
      <c r="J18" s="82" t="s">
        <v>193</v>
      </c>
      <c r="K18" s="82" t="s">
        <v>193</v>
      </c>
      <c r="L18" s="82" t="s">
        <v>193</v>
      </c>
      <c r="M18" s="82" t="s">
        <v>193</v>
      </c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</row>
    <row r="19" spans="1:26" ht="18.75" customHeight="1">
      <c r="A19" s="139" t="s">
        <v>294</v>
      </c>
      <c r="B19" s="137"/>
      <c r="C19" s="137"/>
      <c r="D19" s="138"/>
      <c r="E19" s="15">
        <v>2040</v>
      </c>
      <c r="F19" s="82" t="s">
        <v>193</v>
      </c>
      <c r="G19" s="82" t="s">
        <v>193</v>
      </c>
      <c r="H19" s="82" t="s">
        <v>193</v>
      </c>
      <c r="I19" s="72">
        <f t="shared" si="2"/>
        <v>0</v>
      </c>
      <c r="J19" s="82" t="s">
        <v>193</v>
      </c>
      <c r="K19" s="82" t="s">
        <v>193</v>
      </c>
      <c r="L19" s="82" t="s">
        <v>193</v>
      </c>
      <c r="M19" s="82" t="s">
        <v>193</v>
      </c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spans="1:26" ht="18.75" customHeight="1">
      <c r="A20" s="139" t="s">
        <v>295</v>
      </c>
      <c r="B20" s="137"/>
      <c r="C20" s="137"/>
      <c r="D20" s="138"/>
      <c r="E20" s="15">
        <v>2050</v>
      </c>
      <c r="F20" s="82" t="s">
        <v>193</v>
      </c>
      <c r="G20" s="82" t="s">
        <v>193</v>
      </c>
      <c r="H20" s="82" t="s">
        <v>193</v>
      </c>
      <c r="I20" s="72">
        <f t="shared" si="2"/>
        <v>0</v>
      </c>
      <c r="J20" s="82" t="s">
        <v>193</v>
      </c>
      <c r="K20" s="82" t="s">
        <v>193</v>
      </c>
      <c r="L20" s="82" t="s">
        <v>193</v>
      </c>
      <c r="M20" s="82" t="s">
        <v>193</v>
      </c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1" spans="1:26" ht="18.75" customHeight="1">
      <c r="A21" s="139" t="s">
        <v>296</v>
      </c>
      <c r="B21" s="137"/>
      <c r="C21" s="137"/>
      <c r="D21" s="138"/>
      <c r="E21" s="15">
        <v>2060</v>
      </c>
      <c r="F21" s="82" t="s">
        <v>193</v>
      </c>
      <c r="G21" s="82" t="s">
        <v>193</v>
      </c>
      <c r="H21" s="82" t="s">
        <v>193</v>
      </c>
      <c r="I21" s="72">
        <f t="shared" si="2"/>
        <v>0</v>
      </c>
      <c r="J21" s="82" t="s">
        <v>193</v>
      </c>
      <c r="K21" s="82" t="s">
        <v>193</v>
      </c>
      <c r="L21" s="82" t="s">
        <v>193</v>
      </c>
      <c r="M21" s="82" t="s">
        <v>193</v>
      </c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</row>
    <row r="22" spans="1:26" ht="24.75" customHeight="1">
      <c r="A22" s="180" t="s">
        <v>297</v>
      </c>
      <c r="B22" s="137"/>
      <c r="C22" s="137"/>
      <c r="D22" s="138"/>
      <c r="E22" s="21">
        <v>2070</v>
      </c>
      <c r="F22" s="17">
        <f t="shared" ref="F22:M22" si="4">SUM(F8,F11:F12,F16:F17,F19:F21)</f>
        <v>0</v>
      </c>
      <c r="G22" s="17">
        <f t="shared" si="4"/>
        <v>0</v>
      </c>
      <c r="H22" s="17">
        <f t="shared" si="4"/>
        <v>0</v>
      </c>
      <c r="I22" s="17">
        <f t="shared" si="4"/>
        <v>0</v>
      </c>
      <c r="J22" s="17">
        <f t="shared" si="4"/>
        <v>0</v>
      </c>
      <c r="K22" s="17">
        <f t="shared" si="4"/>
        <v>0</v>
      </c>
      <c r="L22" s="17">
        <f t="shared" si="4"/>
        <v>0</v>
      </c>
      <c r="M22" s="17">
        <f t="shared" si="4"/>
        <v>0</v>
      </c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1:26" ht="27.75" customHeight="1">
      <c r="A23" s="180" t="s">
        <v>298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8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</row>
    <row r="24" spans="1:26" ht="24.75" customHeight="1">
      <c r="A24" s="180" t="s">
        <v>299</v>
      </c>
      <c r="B24" s="137"/>
      <c r="C24" s="137"/>
      <c r="D24" s="138"/>
      <c r="E24" s="21">
        <v>2110</v>
      </c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 ht="18.75" customHeight="1">
      <c r="A25" s="139" t="s">
        <v>71</v>
      </c>
      <c r="B25" s="137"/>
      <c r="C25" s="137"/>
      <c r="D25" s="138"/>
      <c r="E25" s="15">
        <v>2111</v>
      </c>
      <c r="F25" s="82">
        <v>39.4</v>
      </c>
      <c r="G25" s="82"/>
      <c r="H25" s="82"/>
      <c r="I25" s="72">
        <f t="shared" ref="I25:I31" si="5">SUM(J25:M25)</f>
        <v>37.799999999999997</v>
      </c>
      <c r="J25" s="82">
        <v>37.799999999999997</v>
      </c>
      <c r="K25" s="82"/>
      <c r="L25" s="82"/>
      <c r="M25" s="82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</row>
    <row r="26" spans="1:26" ht="18.75" customHeight="1">
      <c r="A26" s="139" t="s">
        <v>72</v>
      </c>
      <c r="B26" s="137"/>
      <c r="C26" s="137"/>
      <c r="D26" s="138"/>
      <c r="E26" s="15">
        <v>2112</v>
      </c>
      <c r="F26" s="82"/>
      <c r="G26" s="82"/>
      <c r="H26" s="82"/>
      <c r="I26" s="72">
        <f t="shared" si="5"/>
        <v>0</v>
      </c>
      <c r="J26" s="82"/>
      <c r="K26" s="82"/>
      <c r="L26" s="82"/>
      <c r="M26" s="82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ht="18.75" customHeight="1">
      <c r="A27" s="139" t="s">
        <v>73</v>
      </c>
      <c r="B27" s="137"/>
      <c r="C27" s="137"/>
      <c r="D27" s="138"/>
      <c r="E27" s="15">
        <v>2113</v>
      </c>
      <c r="F27" s="82" t="s">
        <v>193</v>
      </c>
      <c r="G27" s="82" t="s">
        <v>193</v>
      </c>
      <c r="H27" s="82" t="s">
        <v>193</v>
      </c>
      <c r="I27" s="72">
        <f t="shared" si="5"/>
        <v>0</v>
      </c>
      <c r="J27" s="82" t="s">
        <v>193</v>
      </c>
      <c r="K27" s="82" t="s">
        <v>193</v>
      </c>
      <c r="L27" s="82" t="s">
        <v>193</v>
      </c>
      <c r="M27" s="82" t="s">
        <v>193</v>
      </c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ht="18.75" customHeight="1">
      <c r="A28" s="139" t="s">
        <v>300</v>
      </c>
      <c r="B28" s="137"/>
      <c r="C28" s="137"/>
      <c r="D28" s="138"/>
      <c r="E28" s="15">
        <v>2114</v>
      </c>
      <c r="F28" s="82"/>
      <c r="G28" s="82"/>
      <c r="H28" s="82"/>
      <c r="I28" s="72">
        <f t="shared" si="5"/>
        <v>0</v>
      </c>
      <c r="J28" s="82"/>
      <c r="K28" s="82"/>
      <c r="L28" s="82"/>
      <c r="M28" s="82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</row>
    <row r="29" spans="1:26" ht="18.75" customHeight="1">
      <c r="A29" s="139" t="s">
        <v>74</v>
      </c>
      <c r="B29" s="137"/>
      <c r="C29" s="137"/>
      <c r="D29" s="138"/>
      <c r="E29" s="15">
        <v>2115</v>
      </c>
      <c r="F29" s="82"/>
      <c r="G29" s="82"/>
      <c r="H29" s="82"/>
      <c r="I29" s="72">
        <f t="shared" si="5"/>
        <v>0</v>
      </c>
      <c r="J29" s="82"/>
      <c r="K29" s="82"/>
      <c r="L29" s="82"/>
      <c r="M29" s="82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ht="18.75" customHeight="1">
      <c r="A30" s="139" t="s">
        <v>301</v>
      </c>
      <c r="B30" s="137"/>
      <c r="C30" s="137"/>
      <c r="D30" s="138"/>
      <c r="E30" s="15">
        <v>2116</v>
      </c>
      <c r="F30" s="82"/>
      <c r="G30" s="82"/>
      <c r="H30" s="82"/>
      <c r="I30" s="72">
        <f t="shared" si="5"/>
        <v>0</v>
      </c>
      <c r="J30" s="82"/>
      <c r="K30" s="82"/>
      <c r="L30" s="82"/>
      <c r="M30" s="82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ht="18.75" customHeight="1">
      <c r="A31" s="139" t="s">
        <v>302</v>
      </c>
      <c r="B31" s="137"/>
      <c r="C31" s="137"/>
      <c r="D31" s="138"/>
      <c r="E31" s="15">
        <v>2117</v>
      </c>
      <c r="F31" s="82"/>
      <c r="G31" s="82"/>
      <c r="H31" s="82"/>
      <c r="I31" s="72">
        <f t="shared" si="5"/>
        <v>0</v>
      </c>
      <c r="J31" s="82"/>
      <c r="K31" s="82"/>
      <c r="L31" s="82"/>
      <c r="M31" s="82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</row>
    <row r="32" spans="1:26" ht="18.75" customHeight="1">
      <c r="A32" s="139" t="s">
        <v>303</v>
      </c>
      <c r="B32" s="137"/>
      <c r="C32" s="137"/>
      <c r="D32" s="138"/>
      <c r="E32" s="15">
        <v>2118</v>
      </c>
      <c r="F32" s="82"/>
      <c r="G32" s="82"/>
      <c r="H32" s="82"/>
      <c r="I32" s="72"/>
      <c r="J32" s="82"/>
      <c r="K32" s="82"/>
      <c r="L32" s="82"/>
      <c r="M32" s="82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</row>
    <row r="33" spans="1:13" ht="18.75" customHeight="1">
      <c r="A33" s="139" t="s">
        <v>304</v>
      </c>
      <c r="B33" s="137"/>
      <c r="C33" s="137"/>
      <c r="D33" s="138"/>
      <c r="E33" s="15">
        <v>2119</v>
      </c>
      <c r="F33" s="82"/>
      <c r="G33" s="82"/>
      <c r="H33" s="82"/>
      <c r="I33" s="72">
        <f>SUM(J33:M33)</f>
        <v>0</v>
      </c>
      <c r="J33" s="82"/>
      <c r="K33" s="82"/>
      <c r="L33" s="82"/>
      <c r="M33" s="82"/>
    </row>
    <row r="34" spans="1:13" ht="24" customHeight="1">
      <c r="A34" s="180" t="s">
        <v>305</v>
      </c>
      <c r="B34" s="137"/>
      <c r="C34" s="137"/>
      <c r="D34" s="138"/>
      <c r="E34" s="21">
        <v>2120</v>
      </c>
      <c r="F34" s="17">
        <v>303.5</v>
      </c>
      <c r="G34" s="17">
        <v>152.4</v>
      </c>
      <c r="H34" s="17">
        <v>152.4</v>
      </c>
      <c r="I34" s="71">
        <f t="shared" ref="I34:I47" si="6">SUM(J34:M34)</f>
        <v>611.6</v>
      </c>
      <c r="J34" s="17">
        <v>152.9</v>
      </c>
      <c r="K34" s="17">
        <v>152.9</v>
      </c>
      <c r="L34" s="17">
        <v>152.9</v>
      </c>
      <c r="M34" s="17">
        <v>152.9</v>
      </c>
    </row>
    <row r="35" spans="1:13" ht="18" customHeight="1">
      <c r="A35" s="139" t="s">
        <v>303</v>
      </c>
      <c r="B35" s="137"/>
      <c r="C35" s="137"/>
      <c r="D35" s="138"/>
      <c r="E35" s="15">
        <v>2121</v>
      </c>
      <c r="F35" s="17">
        <f t="shared" ref="F35:H35" si="7">SUM(F25:F33)</f>
        <v>39.4</v>
      </c>
      <c r="G35" s="17">
        <f t="shared" si="7"/>
        <v>0</v>
      </c>
      <c r="H35" s="17">
        <f t="shared" si="7"/>
        <v>0</v>
      </c>
      <c r="I35" s="71">
        <f t="shared" si="6"/>
        <v>37.799999999999997</v>
      </c>
      <c r="J35" s="17">
        <f t="shared" ref="J35:M35" si="8">SUM(J25:J33)</f>
        <v>37.799999999999997</v>
      </c>
      <c r="K35" s="17">
        <f t="shared" si="8"/>
        <v>0</v>
      </c>
      <c r="L35" s="17">
        <f t="shared" si="8"/>
        <v>0</v>
      </c>
      <c r="M35" s="17">
        <f t="shared" si="8"/>
        <v>0</v>
      </c>
    </row>
    <row r="36" spans="1:13" ht="18" customHeight="1">
      <c r="A36" s="139" t="s">
        <v>306</v>
      </c>
      <c r="B36" s="137"/>
      <c r="C36" s="137"/>
      <c r="D36" s="138"/>
      <c r="E36" s="15">
        <v>2122</v>
      </c>
      <c r="F36" s="82"/>
      <c r="G36" s="82"/>
      <c r="H36" s="82"/>
      <c r="I36" s="72">
        <f t="shared" si="6"/>
        <v>0</v>
      </c>
      <c r="J36" s="82"/>
      <c r="K36" s="82"/>
      <c r="L36" s="82"/>
      <c r="M36" s="82"/>
    </row>
    <row r="37" spans="1:13" ht="18" customHeight="1">
      <c r="A37" s="139" t="s">
        <v>307</v>
      </c>
      <c r="B37" s="137"/>
      <c r="C37" s="137"/>
      <c r="D37" s="138"/>
      <c r="E37" s="15">
        <v>2123</v>
      </c>
      <c r="F37" s="82"/>
      <c r="G37" s="82"/>
      <c r="H37" s="82"/>
      <c r="I37" s="72">
        <f t="shared" si="6"/>
        <v>0</v>
      </c>
      <c r="J37" s="82"/>
      <c r="K37" s="82"/>
      <c r="L37" s="82"/>
      <c r="M37" s="82"/>
    </row>
    <row r="38" spans="1:13" ht="18" customHeight="1">
      <c r="A38" s="139" t="s">
        <v>304</v>
      </c>
      <c r="B38" s="137"/>
      <c r="C38" s="137"/>
      <c r="D38" s="138"/>
      <c r="E38" s="15">
        <v>2124</v>
      </c>
      <c r="F38" s="82"/>
      <c r="G38" s="82"/>
      <c r="H38" s="82"/>
      <c r="I38" s="72">
        <f t="shared" si="6"/>
        <v>0</v>
      </c>
      <c r="J38" s="82"/>
      <c r="K38" s="82"/>
      <c r="L38" s="82"/>
      <c r="M38" s="82"/>
    </row>
    <row r="39" spans="1:13" ht="24" customHeight="1">
      <c r="A39" s="180" t="s">
        <v>308</v>
      </c>
      <c r="B39" s="137"/>
      <c r="C39" s="137"/>
      <c r="D39" s="138"/>
      <c r="E39" s="21">
        <v>2130</v>
      </c>
      <c r="F39" s="17">
        <f t="shared" ref="F39:H39" si="9">SUM(F40:F43)</f>
        <v>0</v>
      </c>
      <c r="G39" s="17">
        <f t="shared" si="9"/>
        <v>0</v>
      </c>
      <c r="H39" s="17">
        <f t="shared" si="9"/>
        <v>0</v>
      </c>
      <c r="I39" s="71">
        <f t="shared" si="6"/>
        <v>0</v>
      </c>
      <c r="J39" s="17">
        <f t="shared" ref="J39:M39" si="10">SUM(J40:J43)</f>
        <v>0</v>
      </c>
      <c r="K39" s="17">
        <f t="shared" si="10"/>
        <v>0</v>
      </c>
      <c r="L39" s="17">
        <f t="shared" si="10"/>
        <v>0</v>
      </c>
      <c r="M39" s="17">
        <f t="shared" si="10"/>
        <v>0</v>
      </c>
    </row>
    <row r="40" spans="1:13" ht="41.25" customHeight="1">
      <c r="A40" s="139" t="s">
        <v>75</v>
      </c>
      <c r="B40" s="137"/>
      <c r="C40" s="137"/>
      <c r="D40" s="138"/>
      <c r="E40" s="15">
        <v>2131</v>
      </c>
      <c r="F40" s="82"/>
      <c r="G40" s="82"/>
      <c r="H40" s="82"/>
      <c r="I40" s="72">
        <f t="shared" si="6"/>
        <v>0</v>
      </c>
      <c r="J40" s="82"/>
      <c r="K40" s="82"/>
      <c r="L40" s="82"/>
      <c r="M40" s="82"/>
    </row>
    <row r="41" spans="1:13" ht="18.75" customHeight="1">
      <c r="A41" s="139" t="s">
        <v>309</v>
      </c>
      <c r="B41" s="137"/>
      <c r="C41" s="137"/>
      <c r="D41" s="138"/>
      <c r="E41" s="15">
        <v>2132</v>
      </c>
      <c r="F41" s="82"/>
      <c r="G41" s="82"/>
      <c r="H41" s="82"/>
      <c r="I41" s="72">
        <f t="shared" si="6"/>
        <v>0</v>
      </c>
      <c r="J41" s="82"/>
      <c r="K41" s="82"/>
      <c r="L41" s="82"/>
      <c r="M41" s="82"/>
    </row>
    <row r="42" spans="1:13" ht="18.75" customHeight="1">
      <c r="A42" s="139" t="s">
        <v>310</v>
      </c>
      <c r="B42" s="137"/>
      <c r="C42" s="137"/>
      <c r="D42" s="138"/>
      <c r="E42" s="15">
        <v>2133</v>
      </c>
      <c r="F42" s="82"/>
      <c r="G42" s="82"/>
      <c r="H42" s="82"/>
      <c r="I42" s="72">
        <f t="shared" si="6"/>
        <v>0</v>
      </c>
      <c r="J42" s="82"/>
      <c r="K42" s="82"/>
      <c r="L42" s="82"/>
      <c r="M42" s="82"/>
    </row>
    <row r="43" spans="1:13" ht="18.75" customHeight="1">
      <c r="A43" s="139" t="s">
        <v>311</v>
      </c>
      <c r="B43" s="137"/>
      <c r="C43" s="137"/>
      <c r="D43" s="138"/>
      <c r="E43" s="15">
        <v>2134</v>
      </c>
      <c r="F43" s="82"/>
      <c r="G43" s="82"/>
      <c r="H43" s="82"/>
      <c r="I43" s="72">
        <f t="shared" si="6"/>
        <v>0</v>
      </c>
      <c r="J43" s="82"/>
      <c r="K43" s="82"/>
      <c r="L43" s="82"/>
      <c r="M43" s="82"/>
    </row>
    <row r="44" spans="1:13" ht="18.75" customHeight="1">
      <c r="A44" s="180" t="s">
        <v>312</v>
      </c>
      <c r="B44" s="137"/>
      <c r="C44" s="137"/>
      <c r="D44" s="138"/>
      <c r="E44" s="21">
        <v>2140</v>
      </c>
      <c r="F44" s="17">
        <f t="shared" ref="F44:H44" si="11">SUM(F45,F46)</f>
        <v>0</v>
      </c>
      <c r="G44" s="17">
        <f t="shared" si="11"/>
        <v>0</v>
      </c>
      <c r="H44" s="17">
        <f t="shared" si="11"/>
        <v>0</v>
      </c>
      <c r="I44" s="71">
        <f t="shared" si="6"/>
        <v>0</v>
      </c>
      <c r="J44" s="17">
        <v>0</v>
      </c>
      <c r="K44" s="17">
        <v>0</v>
      </c>
      <c r="L44" s="17">
        <v>0</v>
      </c>
      <c r="M44" s="17">
        <v>0</v>
      </c>
    </row>
    <row r="45" spans="1:13" ht="37.5" customHeight="1">
      <c r="A45" s="139" t="s">
        <v>313</v>
      </c>
      <c r="B45" s="137"/>
      <c r="C45" s="137"/>
      <c r="D45" s="138"/>
      <c r="E45" s="15">
        <v>2141</v>
      </c>
      <c r="F45" s="82"/>
      <c r="G45" s="82"/>
      <c r="H45" s="82"/>
      <c r="I45" s="72">
        <f t="shared" si="6"/>
        <v>0</v>
      </c>
      <c r="J45" s="82"/>
      <c r="K45" s="82"/>
      <c r="L45" s="82"/>
      <c r="M45" s="82"/>
    </row>
    <row r="46" spans="1:13" ht="18.75" customHeight="1">
      <c r="A46" s="139" t="s">
        <v>314</v>
      </c>
      <c r="B46" s="137"/>
      <c r="C46" s="137"/>
      <c r="D46" s="138"/>
      <c r="E46" s="15">
        <v>2142</v>
      </c>
      <c r="F46" s="82"/>
      <c r="G46" s="82"/>
      <c r="H46" s="82"/>
      <c r="I46" s="72">
        <f t="shared" si="6"/>
        <v>0</v>
      </c>
      <c r="J46" s="82"/>
      <c r="K46" s="82"/>
      <c r="L46" s="82"/>
      <c r="M46" s="82"/>
    </row>
    <row r="47" spans="1:13" ht="26.25" customHeight="1">
      <c r="A47" s="180" t="s">
        <v>76</v>
      </c>
      <c r="B47" s="137"/>
      <c r="C47" s="137"/>
      <c r="D47" s="138"/>
      <c r="E47" s="21">
        <v>2200</v>
      </c>
      <c r="F47" s="17">
        <f t="shared" ref="F47:H47" si="12">SUM(F35,F34,F39,F44)</f>
        <v>342.9</v>
      </c>
      <c r="G47" s="17">
        <f t="shared" si="12"/>
        <v>152.4</v>
      </c>
      <c r="H47" s="17">
        <f t="shared" si="12"/>
        <v>152.4</v>
      </c>
      <c r="I47" s="71">
        <f t="shared" si="6"/>
        <v>649.4</v>
      </c>
      <c r="J47" s="17">
        <f t="shared" ref="J47:M47" si="13">SUM(J35,J34,J39,J44)</f>
        <v>190.7</v>
      </c>
      <c r="K47" s="17">
        <f t="shared" si="13"/>
        <v>152.9</v>
      </c>
      <c r="L47" s="17">
        <f t="shared" si="13"/>
        <v>152.9</v>
      </c>
      <c r="M47" s="17">
        <f t="shared" si="13"/>
        <v>152.9</v>
      </c>
    </row>
    <row r="48" spans="1:13" ht="15" customHeight="1">
      <c r="A48" s="120"/>
      <c r="B48" s="120"/>
      <c r="C48" s="120"/>
      <c r="D48" s="120"/>
      <c r="E48" s="126"/>
      <c r="F48" s="127"/>
      <c r="G48" s="81"/>
      <c r="H48" s="81"/>
      <c r="I48" s="127"/>
      <c r="J48" s="81"/>
      <c r="K48" s="81"/>
      <c r="L48" s="81"/>
      <c r="M48" s="81"/>
    </row>
    <row r="49" spans="1:13" ht="11.25" customHeight="1">
      <c r="A49" s="120"/>
      <c r="B49" s="120"/>
      <c r="C49" s="120"/>
      <c r="D49" s="120"/>
      <c r="E49" s="126"/>
      <c r="F49" s="127"/>
      <c r="G49" s="81"/>
      <c r="H49" s="81"/>
      <c r="I49" s="127"/>
      <c r="J49" s="81"/>
      <c r="K49" s="81"/>
      <c r="L49" s="81"/>
      <c r="M49" s="81"/>
    </row>
    <row r="50" spans="1:13" ht="46.5" customHeight="1">
      <c r="A50" s="129" t="s">
        <v>158</v>
      </c>
      <c r="B50" s="129"/>
      <c r="C50" s="129"/>
      <c r="D50" s="129"/>
      <c r="E50" s="118"/>
      <c r="F50" s="184" t="s">
        <v>159</v>
      </c>
      <c r="G50" s="141"/>
      <c r="H50" s="141"/>
      <c r="I50" s="141"/>
      <c r="J50" s="59"/>
      <c r="K50" s="185" t="s">
        <v>160</v>
      </c>
      <c r="L50" s="186"/>
      <c r="M50" s="186"/>
    </row>
    <row r="51" spans="1:13" ht="22.5" customHeight="1">
      <c r="A51" s="125" t="s">
        <v>315</v>
      </c>
      <c r="B51" s="125"/>
      <c r="C51" s="125"/>
      <c r="D51" s="125"/>
      <c r="E51" s="60"/>
      <c r="F51" s="187" t="s">
        <v>316</v>
      </c>
      <c r="G51" s="141"/>
      <c r="H51" s="141"/>
      <c r="I51" s="141"/>
      <c r="J51" s="125"/>
      <c r="K51" s="148"/>
      <c r="L51" s="141"/>
      <c r="M51" s="141"/>
    </row>
    <row r="52" spans="1:13" ht="12.75" customHeight="1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</row>
    <row r="53" spans="1:13" ht="12.75" customHeight="1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</row>
    <row r="54" spans="1:13" ht="12.75" customHeight="1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</row>
    <row r="55" spans="1:13" ht="12.75" customHeight="1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</row>
    <row r="56" spans="1:13" ht="12.75" customHeight="1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</row>
    <row r="57" spans="1:13" ht="12.75" customHeight="1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</row>
    <row r="58" spans="1:13" ht="12.75" customHeight="1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</row>
    <row r="59" spans="1:13" ht="12.75" customHeight="1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</row>
    <row r="60" spans="1:13" ht="12.75" customHeight="1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</row>
    <row r="61" spans="1:13" ht="12.75" customHeight="1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</row>
    <row r="62" spans="1:13" ht="12.75" customHeight="1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</row>
    <row r="63" spans="1:13" ht="12.75" customHeight="1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</row>
    <row r="64" spans="1:13" ht="12.75" customHeight="1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4">
    <mergeCell ref="A40:D40"/>
    <mergeCell ref="F50:I50"/>
    <mergeCell ref="K50:M50"/>
    <mergeCell ref="F51:I51"/>
    <mergeCell ref="K51:M51"/>
    <mergeCell ref="A41:D41"/>
    <mergeCell ref="A42:D42"/>
    <mergeCell ref="A43:D43"/>
    <mergeCell ref="A44:D44"/>
    <mergeCell ref="A45:D45"/>
    <mergeCell ref="A46:D46"/>
    <mergeCell ref="A47:D47"/>
    <mergeCell ref="A35:D35"/>
    <mergeCell ref="A36:D36"/>
    <mergeCell ref="A37:D37"/>
    <mergeCell ref="A38:D38"/>
    <mergeCell ref="A39:D39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0:D20"/>
    <mergeCell ref="A21:D21"/>
    <mergeCell ref="A22:D22"/>
    <mergeCell ref="A23:M23"/>
    <mergeCell ref="A24:D24"/>
    <mergeCell ref="A15:D15"/>
    <mergeCell ref="A16:D16"/>
    <mergeCell ref="A17:D17"/>
    <mergeCell ref="A18:D18"/>
    <mergeCell ref="A19:D19"/>
    <mergeCell ref="A10:D10"/>
    <mergeCell ref="A11:D11"/>
    <mergeCell ref="A12:D12"/>
    <mergeCell ref="A13:D13"/>
    <mergeCell ref="A14:D14"/>
    <mergeCell ref="A7:M7"/>
    <mergeCell ref="A4:D5"/>
    <mergeCell ref="A6:D6"/>
    <mergeCell ref="A8:D8"/>
    <mergeCell ref="A9:D9"/>
    <mergeCell ref="A2:M2"/>
    <mergeCell ref="E4:E5"/>
    <mergeCell ref="F4:F5"/>
    <mergeCell ref="G4:G5"/>
    <mergeCell ref="H4:H5"/>
    <mergeCell ref="I4:I5"/>
    <mergeCell ref="J4:M4"/>
  </mergeCells>
  <pageMargins left="1.1023622047244095" right="0.39370078740157483" top="0.70866141732283472" bottom="0.55118110236220474" header="0" footer="0"/>
  <pageSetup paperSize="9" scale="45" orientation="landscape"/>
  <headerFooter>
    <oddHeader>&amp;RПродовження додатка 1 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opLeftCell="A73" zoomScale="69" zoomScaleNormal="69" workbookViewId="0">
      <selection activeCell="E36" sqref="E36"/>
    </sheetView>
  </sheetViews>
  <sheetFormatPr defaultColWidth="14.44140625" defaultRowHeight="15" customHeight="1"/>
  <cols>
    <col min="1" max="1" width="99.44140625" customWidth="1"/>
    <col min="2" max="2" width="13.33203125" customWidth="1"/>
    <col min="3" max="10" width="15.44140625" customWidth="1"/>
    <col min="11" max="26" width="8.6640625" customWidth="1"/>
  </cols>
  <sheetData>
    <row r="1" spans="1:10" ht="42" customHeight="1">
      <c r="A1" s="140" t="s">
        <v>317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2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ht="41.25" customHeight="1">
      <c r="A3" s="142" t="s">
        <v>52</v>
      </c>
      <c r="B3" s="145" t="s">
        <v>318</v>
      </c>
      <c r="C3" s="169" t="s">
        <v>279</v>
      </c>
      <c r="D3" s="169" t="s">
        <v>280</v>
      </c>
      <c r="E3" s="169" t="s">
        <v>56</v>
      </c>
      <c r="F3" s="142" t="s">
        <v>319</v>
      </c>
      <c r="G3" s="136" t="s">
        <v>185</v>
      </c>
      <c r="H3" s="137"/>
      <c r="I3" s="137"/>
      <c r="J3" s="138"/>
    </row>
    <row r="4" spans="1:10" ht="45.75" customHeight="1">
      <c r="A4" s="143"/>
      <c r="B4" s="143"/>
      <c r="C4" s="170"/>
      <c r="D4" s="170"/>
      <c r="E4" s="170"/>
      <c r="F4" s="143"/>
      <c r="G4" s="70" t="s">
        <v>187</v>
      </c>
      <c r="H4" s="70" t="s">
        <v>188</v>
      </c>
      <c r="I4" s="70" t="s">
        <v>189</v>
      </c>
      <c r="J4" s="70" t="s">
        <v>190</v>
      </c>
    </row>
    <row r="5" spans="1:10" ht="18.75" customHeight="1">
      <c r="A5" s="14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 s="70">
        <v>8</v>
      </c>
      <c r="I5" s="70">
        <v>9</v>
      </c>
      <c r="J5" s="70">
        <v>10</v>
      </c>
    </row>
    <row r="6" spans="1:10" ht="28.5" customHeight="1">
      <c r="A6" s="124" t="s">
        <v>320</v>
      </c>
      <c r="B6" s="28"/>
      <c r="C6" s="149"/>
      <c r="D6" s="137"/>
      <c r="E6" s="137"/>
      <c r="F6" s="137"/>
      <c r="G6" s="137"/>
      <c r="H6" s="137"/>
      <c r="I6" s="137"/>
      <c r="J6" s="138"/>
    </row>
    <row r="7" spans="1:10" ht="18.75" customHeight="1">
      <c r="A7" s="44" t="s">
        <v>321</v>
      </c>
      <c r="B7" s="43">
        <v>3000</v>
      </c>
      <c r="C7" s="17">
        <f t="shared" ref="C7:D7" si="0">SUM(C8:C9,C11,C14:C15,C19)</f>
        <v>1174.7</v>
      </c>
      <c r="D7" s="17">
        <f t="shared" si="0"/>
        <v>893</v>
      </c>
      <c r="E7" s="17">
        <v>893.38400000000001</v>
      </c>
      <c r="F7" s="71">
        <v>893.38400000000001</v>
      </c>
      <c r="G7" s="17">
        <v>246</v>
      </c>
      <c r="H7" s="17">
        <v>249</v>
      </c>
      <c r="I7" s="17">
        <v>205.61</v>
      </c>
      <c r="J7" s="17">
        <v>192.774</v>
      </c>
    </row>
    <row r="8" spans="1:10" ht="18.75" customHeight="1">
      <c r="A8" s="36" t="s">
        <v>322</v>
      </c>
      <c r="B8" s="15">
        <v>3010</v>
      </c>
      <c r="C8" s="82">
        <v>277.3</v>
      </c>
      <c r="D8" s="82"/>
      <c r="E8" s="82"/>
      <c r="F8" s="72"/>
      <c r="G8" s="82"/>
      <c r="H8" s="82"/>
      <c r="I8" s="82"/>
      <c r="J8" s="82"/>
    </row>
    <row r="9" spans="1:10" ht="18.75" customHeight="1">
      <c r="A9" s="36" t="s">
        <v>323</v>
      </c>
      <c r="B9" s="15">
        <v>3020</v>
      </c>
      <c r="C9" s="82"/>
      <c r="D9" s="82"/>
      <c r="E9" s="82"/>
      <c r="F9" s="72">
        <f t="shared" ref="F9:F19" si="1">SUM(G9:J9)</f>
        <v>0</v>
      </c>
      <c r="G9" s="82"/>
      <c r="H9" s="82"/>
      <c r="I9" s="82"/>
      <c r="J9" s="82"/>
    </row>
    <row r="10" spans="1:10" ht="18.75" customHeight="1">
      <c r="A10" s="36" t="s">
        <v>324</v>
      </c>
      <c r="B10" s="15">
        <v>3030</v>
      </c>
      <c r="C10" s="82"/>
      <c r="D10" s="82"/>
      <c r="E10" s="82"/>
      <c r="F10" s="72">
        <f t="shared" si="1"/>
        <v>0</v>
      </c>
      <c r="G10" s="82"/>
      <c r="H10" s="82"/>
      <c r="I10" s="82"/>
      <c r="J10" s="82"/>
    </row>
    <row r="11" spans="1:10" ht="18.75" customHeight="1">
      <c r="A11" s="36" t="s">
        <v>325</v>
      </c>
      <c r="B11" s="15">
        <v>3040</v>
      </c>
      <c r="C11" s="82">
        <v>893.4</v>
      </c>
      <c r="D11" s="82">
        <v>893</v>
      </c>
      <c r="E11" s="82">
        <v>893</v>
      </c>
      <c r="F11" s="72">
        <f t="shared" si="1"/>
        <v>893.38400000000001</v>
      </c>
      <c r="G11" s="82">
        <v>246</v>
      </c>
      <c r="H11" s="82">
        <v>249</v>
      </c>
      <c r="I11" s="82">
        <v>205.61</v>
      </c>
      <c r="J11" s="82">
        <v>192.774</v>
      </c>
    </row>
    <row r="12" spans="1:10" ht="18.75" customHeight="1">
      <c r="A12" s="36" t="s">
        <v>326</v>
      </c>
      <c r="B12" s="15">
        <v>3041</v>
      </c>
      <c r="C12" s="82">
        <v>893.4</v>
      </c>
      <c r="D12" s="82">
        <v>893.38400000000001</v>
      </c>
      <c r="E12" s="82">
        <v>893</v>
      </c>
      <c r="F12" s="72">
        <f t="shared" si="1"/>
        <v>893.38400000000001</v>
      </c>
      <c r="G12" s="82">
        <v>246</v>
      </c>
      <c r="H12" s="82">
        <v>249</v>
      </c>
      <c r="I12" s="82">
        <v>205.61</v>
      </c>
      <c r="J12" s="82">
        <v>192.774</v>
      </c>
    </row>
    <row r="13" spans="1:10" ht="18.75" customHeight="1">
      <c r="A13" s="36" t="s">
        <v>327</v>
      </c>
      <c r="B13" s="15">
        <v>3042</v>
      </c>
      <c r="C13" s="82"/>
      <c r="D13" s="82"/>
      <c r="E13" s="82"/>
      <c r="F13" s="72">
        <f t="shared" si="1"/>
        <v>0</v>
      </c>
      <c r="G13" s="82"/>
      <c r="H13" s="82"/>
      <c r="I13" s="82"/>
      <c r="J13" s="82"/>
    </row>
    <row r="14" spans="1:10" ht="18.75" customHeight="1">
      <c r="A14" s="36" t="s">
        <v>328</v>
      </c>
      <c r="B14" s="15">
        <v>3050</v>
      </c>
      <c r="C14" s="82">
        <v>4</v>
      </c>
      <c r="D14" s="82"/>
      <c r="E14" s="82"/>
      <c r="F14" s="72">
        <f t="shared" si="1"/>
        <v>0</v>
      </c>
      <c r="G14" s="82"/>
      <c r="H14" s="82"/>
      <c r="I14" s="82"/>
      <c r="J14" s="82"/>
    </row>
    <row r="15" spans="1:10" ht="18.75" customHeight="1">
      <c r="A15" s="36" t="s">
        <v>329</v>
      </c>
      <c r="B15" s="15">
        <v>3060</v>
      </c>
      <c r="C15" s="72">
        <f t="shared" ref="C15:E15" si="2">SUM(C16:C18)</f>
        <v>0</v>
      </c>
      <c r="D15" s="72">
        <f t="shared" si="2"/>
        <v>0</v>
      </c>
      <c r="E15" s="72">
        <f t="shared" si="2"/>
        <v>0</v>
      </c>
      <c r="F15" s="72">
        <f t="shared" si="1"/>
        <v>0</v>
      </c>
      <c r="G15" s="72">
        <f t="shared" ref="G15:J15" si="3">SUM(G16:G18)</f>
        <v>0</v>
      </c>
      <c r="H15" s="72">
        <f t="shared" si="3"/>
        <v>0</v>
      </c>
      <c r="I15" s="72">
        <f t="shared" si="3"/>
        <v>0</v>
      </c>
      <c r="J15" s="72">
        <f t="shared" si="3"/>
        <v>0</v>
      </c>
    </row>
    <row r="16" spans="1:10" ht="18.75" customHeight="1">
      <c r="A16" s="36" t="s">
        <v>330</v>
      </c>
      <c r="B16" s="15">
        <v>3061</v>
      </c>
      <c r="C16" s="82"/>
      <c r="D16" s="82"/>
      <c r="E16" s="82"/>
      <c r="F16" s="72">
        <f t="shared" si="1"/>
        <v>0</v>
      </c>
      <c r="G16" s="82"/>
      <c r="H16" s="82"/>
      <c r="I16" s="82"/>
      <c r="J16" s="82"/>
    </row>
    <row r="17" spans="1:10" ht="18.75" customHeight="1">
      <c r="A17" s="36" t="s">
        <v>331</v>
      </c>
      <c r="B17" s="15">
        <v>3062</v>
      </c>
      <c r="C17" s="82"/>
      <c r="D17" s="82"/>
      <c r="E17" s="82"/>
      <c r="F17" s="72">
        <f t="shared" si="1"/>
        <v>0</v>
      </c>
      <c r="G17" s="82"/>
      <c r="H17" s="82"/>
      <c r="I17" s="82"/>
      <c r="J17" s="82"/>
    </row>
    <row r="18" spans="1:10" ht="18.75" customHeight="1">
      <c r="A18" s="36" t="s">
        <v>332</v>
      </c>
      <c r="B18" s="15">
        <v>3063</v>
      </c>
      <c r="C18" s="82"/>
      <c r="D18" s="82"/>
      <c r="E18" s="82"/>
      <c r="F18" s="72">
        <f t="shared" si="1"/>
        <v>0</v>
      </c>
      <c r="G18" s="82"/>
      <c r="H18" s="82"/>
      <c r="I18" s="82"/>
      <c r="J18" s="82"/>
    </row>
    <row r="19" spans="1:10" ht="18.75" customHeight="1">
      <c r="A19" s="36" t="s">
        <v>333</v>
      </c>
      <c r="B19" s="15">
        <v>3070</v>
      </c>
      <c r="C19" s="82"/>
      <c r="D19" s="82"/>
      <c r="E19" s="82"/>
      <c r="F19" s="72">
        <f t="shared" si="1"/>
        <v>0</v>
      </c>
      <c r="G19" s="82"/>
      <c r="H19" s="82"/>
      <c r="I19" s="82"/>
      <c r="J19" s="82"/>
    </row>
    <row r="20" spans="1:10" ht="18.75" customHeight="1">
      <c r="A20" s="28" t="s">
        <v>334</v>
      </c>
      <c r="B20" s="21">
        <v>3100</v>
      </c>
      <c r="C20" s="17">
        <f t="shared" ref="C20:J20" si="4">SUM(C21:C24,C28,C38,C39)</f>
        <v>-953.59999999999991</v>
      </c>
      <c r="D20" s="17">
        <f t="shared" si="4"/>
        <v>-893.26400000000001</v>
      </c>
      <c r="E20" s="17">
        <f t="shared" si="4"/>
        <v>-893.26400000000001</v>
      </c>
      <c r="F20" s="17">
        <f t="shared" si="4"/>
        <v>-893.774</v>
      </c>
      <c r="G20" s="17">
        <f t="shared" si="4"/>
        <v>-246</v>
      </c>
      <c r="H20" s="17">
        <f t="shared" si="4"/>
        <v>-249</v>
      </c>
      <c r="I20" s="17">
        <f t="shared" si="4"/>
        <v>-206</v>
      </c>
      <c r="J20" s="17">
        <f t="shared" si="4"/>
        <v>-192.774</v>
      </c>
    </row>
    <row r="21" spans="1:10" ht="18.75" customHeight="1">
      <c r="A21" s="36" t="s">
        <v>335</v>
      </c>
      <c r="B21" s="41">
        <v>3110</v>
      </c>
      <c r="C21" s="82">
        <v>-106.6</v>
      </c>
      <c r="D21" s="82">
        <v>-85</v>
      </c>
      <c r="E21" s="82">
        <v>-85</v>
      </c>
      <c r="F21" s="72">
        <f t="shared" ref="F21:F34" si="5">SUM(G21:J21)</f>
        <v>-85</v>
      </c>
      <c r="G21" s="82">
        <v>-41</v>
      </c>
      <c r="H21" s="82">
        <v>-17</v>
      </c>
      <c r="I21" s="82">
        <v>-16</v>
      </c>
      <c r="J21" s="82">
        <v>-11</v>
      </c>
    </row>
    <row r="22" spans="1:10" ht="18.75" customHeight="1">
      <c r="A22" s="36" t="s">
        <v>336</v>
      </c>
      <c r="B22" s="41">
        <v>3120</v>
      </c>
      <c r="C22" s="82">
        <v>-519.29999999999995</v>
      </c>
      <c r="D22" s="82">
        <v>-510</v>
      </c>
      <c r="E22" s="82">
        <v>-510</v>
      </c>
      <c r="F22" s="72">
        <f t="shared" si="5"/>
        <v>-510.51</v>
      </c>
      <c r="G22" s="82">
        <v>-128.59</v>
      </c>
      <c r="H22" s="82">
        <v>-145.53</v>
      </c>
      <c r="I22" s="82">
        <v>-118.58</v>
      </c>
      <c r="J22" s="82">
        <v>-117.81</v>
      </c>
    </row>
    <row r="23" spans="1:10" ht="18.75" customHeight="1">
      <c r="A23" s="36" t="s">
        <v>196</v>
      </c>
      <c r="B23" s="41">
        <v>3130</v>
      </c>
      <c r="C23" s="82">
        <v>-149.9</v>
      </c>
      <c r="D23" s="82">
        <v>-145.774</v>
      </c>
      <c r="E23" s="82">
        <v>-145.774</v>
      </c>
      <c r="F23" s="72">
        <f t="shared" si="5"/>
        <v>-145.774</v>
      </c>
      <c r="G23" s="82">
        <v>-38</v>
      </c>
      <c r="H23" s="82">
        <v>-43</v>
      </c>
      <c r="I23" s="82">
        <v>-36</v>
      </c>
      <c r="J23" s="82">
        <v>-28.774000000000001</v>
      </c>
    </row>
    <row r="24" spans="1:10" ht="18.75" customHeight="1">
      <c r="A24" s="36" t="s">
        <v>337</v>
      </c>
      <c r="B24" s="41">
        <v>3140</v>
      </c>
      <c r="C24" s="72">
        <f>SUM(C25:C27)</f>
        <v>0</v>
      </c>
      <c r="D24" s="72">
        <v>0</v>
      </c>
      <c r="E24" s="72">
        <v>0</v>
      </c>
      <c r="F24" s="72">
        <f t="shared" si="5"/>
        <v>0</v>
      </c>
      <c r="G24" s="72">
        <f t="shared" ref="G24:J24" si="6">SUM(G25:G27)</f>
        <v>0</v>
      </c>
      <c r="H24" s="72">
        <f t="shared" si="6"/>
        <v>0</v>
      </c>
      <c r="I24" s="72">
        <f t="shared" si="6"/>
        <v>0</v>
      </c>
      <c r="J24" s="72">
        <f t="shared" si="6"/>
        <v>0</v>
      </c>
    </row>
    <row r="25" spans="1:10" ht="18.75" customHeight="1">
      <c r="A25" s="36" t="s">
        <v>330</v>
      </c>
      <c r="B25" s="41">
        <v>3141</v>
      </c>
      <c r="C25" s="82" t="s">
        <v>193</v>
      </c>
      <c r="D25" s="82">
        <v>0</v>
      </c>
      <c r="E25" s="82">
        <v>0</v>
      </c>
      <c r="F25" s="72">
        <f t="shared" si="5"/>
        <v>0</v>
      </c>
      <c r="G25" s="82" t="s">
        <v>193</v>
      </c>
      <c r="H25" s="82" t="s">
        <v>193</v>
      </c>
      <c r="I25" s="82" t="s">
        <v>193</v>
      </c>
      <c r="J25" s="82" t="s">
        <v>193</v>
      </c>
    </row>
    <row r="26" spans="1:10" ht="18.75" customHeight="1">
      <c r="A26" s="36" t="s">
        <v>331</v>
      </c>
      <c r="B26" s="41">
        <v>3142</v>
      </c>
      <c r="C26" s="82" t="s">
        <v>193</v>
      </c>
      <c r="D26" s="82">
        <v>0</v>
      </c>
      <c r="E26" s="82">
        <v>0</v>
      </c>
      <c r="F26" s="72">
        <f t="shared" si="5"/>
        <v>0</v>
      </c>
      <c r="G26" s="82" t="s">
        <v>193</v>
      </c>
      <c r="H26" s="82" t="s">
        <v>193</v>
      </c>
      <c r="I26" s="82" t="s">
        <v>193</v>
      </c>
      <c r="J26" s="82" t="s">
        <v>193</v>
      </c>
    </row>
    <row r="27" spans="1:10" ht="18.75" customHeight="1">
      <c r="A27" s="36" t="s">
        <v>332</v>
      </c>
      <c r="B27" s="41">
        <v>3143</v>
      </c>
      <c r="C27" s="82" t="s">
        <v>193</v>
      </c>
      <c r="D27" s="82">
        <v>0</v>
      </c>
      <c r="E27" s="82">
        <v>0</v>
      </c>
      <c r="F27" s="72">
        <f t="shared" si="5"/>
        <v>0</v>
      </c>
      <c r="G27" s="82" t="s">
        <v>193</v>
      </c>
      <c r="H27" s="82" t="s">
        <v>193</v>
      </c>
      <c r="I27" s="82" t="s">
        <v>193</v>
      </c>
      <c r="J27" s="82" t="s">
        <v>193</v>
      </c>
    </row>
    <row r="28" spans="1:10" ht="18.75" customHeight="1">
      <c r="A28" s="36" t="s">
        <v>338</v>
      </c>
      <c r="B28" s="41">
        <v>3150</v>
      </c>
      <c r="C28" s="72">
        <v>-158.30000000000001</v>
      </c>
      <c r="D28" s="72">
        <v>-152.49</v>
      </c>
      <c r="E28" s="72">
        <v>-152.49</v>
      </c>
      <c r="F28" s="72">
        <f t="shared" si="5"/>
        <v>-152.49</v>
      </c>
      <c r="G28" s="72">
        <v>-38.409999999999997</v>
      </c>
      <c r="H28" s="72">
        <v>-43.47</v>
      </c>
      <c r="I28" s="72">
        <v>-35.42</v>
      </c>
      <c r="J28" s="72">
        <v>-35.19</v>
      </c>
    </row>
    <row r="29" spans="1:10" ht="18.75" customHeight="1">
      <c r="A29" s="36" t="s">
        <v>71</v>
      </c>
      <c r="B29" s="41">
        <v>3151</v>
      </c>
      <c r="C29" s="82">
        <v>-1.7</v>
      </c>
      <c r="D29" s="82" t="s">
        <v>193</v>
      </c>
      <c r="E29" s="82" t="s">
        <v>193</v>
      </c>
      <c r="F29" s="72">
        <f t="shared" si="5"/>
        <v>0</v>
      </c>
      <c r="G29" s="82" t="s">
        <v>193</v>
      </c>
      <c r="H29" s="82" t="s">
        <v>193</v>
      </c>
      <c r="I29" s="82" t="s">
        <v>193</v>
      </c>
      <c r="J29" s="82" t="s">
        <v>193</v>
      </c>
    </row>
    <row r="30" spans="1:10" ht="18.75" customHeight="1">
      <c r="A30" s="36" t="s">
        <v>339</v>
      </c>
      <c r="B30" s="41">
        <v>3152</v>
      </c>
      <c r="C30" s="82" t="s">
        <v>193</v>
      </c>
      <c r="D30" s="82" t="s">
        <v>193</v>
      </c>
      <c r="E30" s="82" t="s">
        <v>193</v>
      </c>
      <c r="F30" s="72">
        <f t="shared" si="5"/>
        <v>0</v>
      </c>
      <c r="G30" s="82" t="s">
        <v>193</v>
      </c>
      <c r="H30" s="82" t="s">
        <v>193</v>
      </c>
      <c r="I30" s="82" t="s">
        <v>193</v>
      </c>
      <c r="J30" s="82" t="s">
        <v>193</v>
      </c>
    </row>
    <row r="31" spans="1:10" ht="18.75" customHeight="1">
      <c r="A31" s="36" t="s">
        <v>300</v>
      </c>
      <c r="B31" s="41">
        <v>3153</v>
      </c>
      <c r="C31" s="82" t="s">
        <v>193</v>
      </c>
      <c r="D31" s="82" t="s">
        <v>193</v>
      </c>
      <c r="E31" s="82" t="s">
        <v>193</v>
      </c>
      <c r="F31" s="72">
        <f t="shared" si="5"/>
        <v>0</v>
      </c>
      <c r="G31" s="82" t="s">
        <v>193</v>
      </c>
      <c r="H31" s="82" t="s">
        <v>193</v>
      </c>
      <c r="I31" s="82" t="s">
        <v>193</v>
      </c>
      <c r="J31" s="82" t="s">
        <v>193</v>
      </c>
    </row>
    <row r="32" spans="1:10" ht="18.75" customHeight="1">
      <c r="A32" s="36" t="s">
        <v>340</v>
      </c>
      <c r="B32" s="41">
        <v>3154</v>
      </c>
      <c r="C32" s="82" t="s">
        <v>193</v>
      </c>
      <c r="D32" s="82" t="s">
        <v>193</v>
      </c>
      <c r="E32" s="82" t="s">
        <v>193</v>
      </c>
      <c r="F32" s="72">
        <f t="shared" si="5"/>
        <v>0</v>
      </c>
      <c r="G32" s="82" t="s">
        <v>193</v>
      </c>
      <c r="H32" s="82" t="s">
        <v>193</v>
      </c>
      <c r="I32" s="82" t="s">
        <v>193</v>
      </c>
      <c r="J32" s="82" t="s">
        <v>193</v>
      </c>
    </row>
    <row r="33" spans="1:10" ht="18.75" customHeight="1">
      <c r="A33" s="36" t="s">
        <v>303</v>
      </c>
      <c r="B33" s="41">
        <v>3155</v>
      </c>
      <c r="C33" s="82">
        <v>-156.6</v>
      </c>
      <c r="D33" s="82">
        <v>-152.49</v>
      </c>
      <c r="E33" s="82">
        <v>-152.4</v>
      </c>
      <c r="F33" s="72">
        <f t="shared" si="5"/>
        <v>-152.49</v>
      </c>
      <c r="G33" s="82">
        <v>-38.409999999999997</v>
      </c>
      <c r="H33" s="82">
        <v>-43.47</v>
      </c>
      <c r="I33" s="82">
        <v>-35.42</v>
      </c>
      <c r="J33" s="82">
        <v>-35.19</v>
      </c>
    </row>
    <row r="34" spans="1:10" ht="21.75" customHeight="1">
      <c r="A34" s="83" t="s">
        <v>341</v>
      </c>
      <c r="B34" s="41">
        <v>3156</v>
      </c>
      <c r="C34" s="72">
        <f t="shared" ref="C34:E34" si="7">SUM(C35:C36)</f>
        <v>0</v>
      </c>
      <c r="D34" s="72">
        <f t="shared" si="7"/>
        <v>0</v>
      </c>
      <c r="E34" s="72">
        <f t="shared" si="7"/>
        <v>0</v>
      </c>
      <c r="F34" s="72">
        <f t="shared" si="5"/>
        <v>0</v>
      </c>
      <c r="G34" s="72"/>
      <c r="H34" s="72"/>
      <c r="I34" s="72"/>
      <c r="J34" s="72"/>
    </row>
    <row r="35" spans="1:10" ht="36.75" customHeight="1">
      <c r="A35" s="36" t="s">
        <v>74</v>
      </c>
      <c r="B35" s="41" t="s">
        <v>342</v>
      </c>
      <c r="C35" s="82" t="s">
        <v>193</v>
      </c>
      <c r="D35" s="82" t="s">
        <v>193</v>
      </c>
      <c r="E35" s="82" t="s">
        <v>193</v>
      </c>
      <c r="F35" s="72"/>
      <c r="G35" s="82" t="s">
        <v>193</v>
      </c>
      <c r="H35" s="82" t="s">
        <v>193</v>
      </c>
      <c r="I35" s="82" t="s">
        <v>193</v>
      </c>
      <c r="J35" s="82" t="s">
        <v>193</v>
      </c>
    </row>
    <row r="36" spans="1:10" ht="54" customHeight="1">
      <c r="A36" s="36" t="s">
        <v>75</v>
      </c>
      <c r="B36" s="84" t="s">
        <v>343</v>
      </c>
      <c r="C36" s="82" t="s">
        <v>193</v>
      </c>
      <c r="D36" s="82" t="s">
        <v>193</v>
      </c>
      <c r="E36" s="82" t="s">
        <v>193</v>
      </c>
      <c r="F36" s="72">
        <f t="shared" ref="F36:F40" si="8">SUM(G36:J36)</f>
        <v>0</v>
      </c>
      <c r="G36" s="82" t="s">
        <v>193</v>
      </c>
      <c r="H36" s="82" t="s">
        <v>193</v>
      </c>
      <c r="I36" s="82" t="s">
        <v>193</v>
      </c>
      <c r="J36" s="82" t="s">
        <v>193</v>
      </c>
    </row>
    <row r="37" spans="1:10" ht="18.75" customHeight="1">
      <c r="A37" s="36" t="s">
        <v>344</v>
      </c>
      <c r="B37" s="41">
        <v>3157</v>
      </c>
      <c r="C37" s="111"/>
      <c r="D37" s="82" t="s">
        <v>193</v>
      </c>
      <c r="E37" s="82" t="s">
        <v>193</v>
      </c>
      <c r="F37" s="72">
        <f t="shared" si="8"/>
        <v>0</v>
      </c>
      <c r="G37" s="82" t="s">
        <v>193</v>
      </c>
      <c r="H37" s="82" t="s">
        <v>193</v>
      </c>
      <c r="I37" s="82" t="s">
        <v>193</v>
      </c>
      <c r="J37" s="82" t="s">
        <v>193</v>
      </c>
    </row>
    <row r="38" spans="1:10" ht="18.75" customHeight="1">
      <c r="A38" s="36" t="s">
        <v>345</v>
      </c>
      <c r="B38" s="41">
        <v>3160</v>
      </c>
      <c r="C38" s="82">
        <v>-17.7</v>
      </c>
      <c r="D38" s="82" t="s">
        <v>193</v>
      </c>
      <c r="E38" s="82" t="s">
        <v>193</v>
      </c>
      <c r="F38" s="72">
        <f t="shared" si="8"/>
        <v>0</v>
      </c>
      <c r="G38" s="82" t="s">
        <v>193</v>
      </c>
      <c r="H38" s="82" t="s">
        <v>193</v>
      </c>
      <c r="I38" s="82" t="s">
        <v>193</v>
      </c>
      <c r="J38" s="82" t="s">
        <v>193</v>
      </c>
    </row>
    <row r="39" spans="1:10" ht="18.75" customHeight="1">
      <c r="A39" s="36" t="s">
        <v>346</v>
      </c>
      <c r="B39" s="85">
        <v>3170</v>
      </c>
      <c r="C39" s="82">
        <v>-1.8</v>
      </c>
      <c r="D39" s="82" t="s">
        <v>193</v>
      </c>
      <c r="E39" s="82" t="s">
        <v>193</v>
      </c>
      <c r="F39" s="72">
        <f t="shared" si="8"/>
        <v>0</v>
      </c>
      <c r="G39" s="82" t="s">
        <v>193</v>
      </c>
      <c r="H39" s="82" t="s">
        <v>193</v>
      </c>
      <c r="I39" s="82" t="s">
        <v>193</v>
      </c>
      <c r="J39" s="82" t="s">
        <v>193</v>
      </c>
    </row>
    <row r="40" spans="1:10" ht="18.75" customHeight="1">
      <c r="A40" s="28" t="s">
        <v>347</v>
      </c>
      <c r="B40" s="43">
        <v>3195</v>
      </c>
      <c r="C40" s="17">
        <f t="shared" ref="C40:E40" si="9">SUM(C7,C20)</f>
        <v>221.10000000000014</v>
      </c>
      <c r="D40" s="17">
        <f t="shared" si="9"/>
        <v>-0.26400000000001</v>
      </c>
      <c r="E40" s="17">
        <f t="shared" si="9"/>
        <v>0.12000000000000455</v>
      </c>
      <c r="F40" s="71">
        <f t="shared" si="8"/>
        <v>-0.38999999999998636</v>
      </c>
      <c r="G40" s="17">
        <f t="shared" ref="G40:J40" si="10">SUM(G7,G20)</f>
        <v>0</v>
      </c>
      <c r="H40" s="17">
        <f t="shared" si="10"/>
        <v>0</v>
      </c>
      <c r="I40" s="17">
        <f t="shared" si="10"/>
        <v>-0.38999999999998636</v>
      </c>
      <c r="J40" s="17">
        <f t="shared" si="10"/>
        <v>0</v>
      </c>
    </row>
    <row r="41" spans="1:10" ht="29.25" customHeight="1">
      <c r="A41" s="124" t="s">
        <v>348</v>
      </c>
      <c r="B41" s="15"/>
      <c r="C41" s="189"/>
      <c r="D41" s="137"/>
      <c r="E41" s="137"/>
      <c r="F41" s="137"/>
      <c r="G41" s="137"/>
      <c r="H41" s="137"/>
      <c r="I41" s="137"/>
      <c r="J41" s="138"/>
    </row>
    <row r="42" spans="1:10" ht="18.75" customHeight="1">
      <c r="A42" s="44" t="s">
        <v>349</v>
      </c>
      <c r="B42" s="21">
        <v>3200</v>
      </c>
      <c r="C42" s="17">
        <f t="shared" ref="C42:E42" si="11">SUM(C43,C45:C49)</f>
        <v>0</v>
      </c>
      <c r="D42" s="17">
        <f t="shared" si="11"/>
        <v>0</v>
      </c>
      <c r="E42" s="17">
        <f t="shared" si="11"/>
        <v>0</v>
      </c>
      <c r="F42" s="71">
        <f t="shared" ref="F42:F60" si="12">SUM(G42:J42)</f>
        <v>0</v>
      </c>
      <c r="G42" s="17">
        <f t="shared" ref="G42:J42" si="13">SUM(G43,G45:G49)</f>
        <v>0</v>
      </c>
      <c r="H42" s="17">
        <f t="shared" si="13"/>
        <v>0</v>
      </c>
      <c r="I42" s="17">
        <f t="shared" si="13"/>
        <v>0</v>
      </c>
      <c r="J42" s="17">
        <f t="shared" si="13"/>
        <v>0</v>
      </c>
    </row>
    <row r="43" spans="1:10" ht="18.75" customHeight="1">
      <c r="A43" s="36" t="s">
        <v>350</v>
      </c>
      <c r="B43" s="15">
        <v>3210</v>
      </c>
      <c r="C43" s="82"/>
      <c r="D43" s="82"/>
      <c r="E43" s="82"/>
      <c r="F43" s="72">
        <f t="shared" si="12"/>
        <v>0</v>
      </c>
      <c r="G43" s="82"/>
      <c r="H43" s="82"/>
      <c r="I43" s="82"/>
      <c r="J43" s="82"/>
    </row>
    <row r="44" spans="1:10" ht="18.75" customHeight="1">
      <c r="A44" s="36" t="s">
        <v>351</v>
      </c>
      <c r="B44" s="15">
        <v>3215</v>
      </c>
      <c r="C44" s="82"/>
      <c r="D44" s="82"/>
      <c r="E44" s="82"/>
      <c r="F44" s="72">
        <f t="shared" si="12"/>
        <v>0</v>
      </c>
      <c r="G44" s="82"/>
      <c r="H44" s="82"/>
      <c r="I44" s="82"/>
      <c r="J44" s="82"/>
    </row>
    <row r="45" spans="1:10" ht="18.75" customHeight="1">
      <c r="A45" s="36" t="s">
        <v>352</v>
      </c>
      <c r="B45" s="15">
        <v>3220</v>
      </c>
      <c r="C45" s="82"/>
      <c r="D45" s="82"/>
      <c r="E45" s="82"/>
      <c r="F45" s="72">
        <f t="shared" si="12"/>
        <v>0</v>
      </c>
      <c r="G45" s="82"/>
      <c r="H45" s="82"/>
      <c r="I45" s="82"/>
      <c r="J45" s="82"/>
    </row>
    <row r="46" spans="1:10" ht="18.75" customHeight="1">
      <c r="A46" s="36" t="s">
        <v>353</v>
      </c>
      <c r="B46" s="15">
        <v>3225</v>
      </c>
      <c r="C46" s="82"/>
      <c r="D46" s="82"/>
      <c r="E46" s="82"/>
      <c r="F46" s="72">
        <f t="shared" si="12"/>
        <v>0</v>
      </c>
      <c r="G46" s="82"/>
      <c r="H46" s="82"/>
      <c r="I46" s="82"/>
      <c r="J46" s="82"/>
    </row>
    <row r="47" spans="1:10" ht="18.75" customHeight="1">
      <c r="A47" s="36" t="s">
        <v>354</v>
      </c>
      <c r="B47" s="15">
        <v>3230</v>
      </c>
      <c r="C47" s="82"/>
      <c r="D47" s="82"/>
      <c r="E47" s="82"/>
      <c r="F47" s="72">
        <f t="shared" si="12"/>
        <v>0</v>
      </c>
      <c r="G47" s="82"/>
      <c r="H47" s="82"/>
      <c r="I47" s="82"/>
      <c r="J47" s="82"/>
    </row>
    <row r="48" spans="1:10" ht="18.75" customHeight="1">
      <c r="A48" s="36" t="s">
        <v>355</v>
      </c>
      <c r="B48" s="15">
        <v>3235</v>
      </c>
      <c r="C48" s="82"/>
      <c r="D48" s="82"/>
      <c r="E48" s="82"/>
      <c r="F48" s="72">
        <f t="shared" si="12"/>
        <v>0</v>
      </c>
      <c r="G48" s="82"/>
      <c r="H48" s="82"/>
      <c r="I48" s="82"/>
      <c r="J48" s="82"/>
    </row>
    <row r="49" spans="1:10" ht="18.75" customHeight="1">
      <c r="A49" s="36" t="s">
        <v>333</v>
      </c>
      <c r="B49" s="15">
        <v>3240</v>
      </c>
      <c r="C49" s="82"/>
      <c r="D49" s="82"/>
      <c r="E49" s="82"/>
      <c r="F49" s="72">
        <f t="shared" si="12"/>
        <v>0</v>
      </c>
      <c r="G49" s="82"/>
      <c r="H49" s="82"/>
      <c r="I49" s="82"/>
      <c r="J49" s="82"/>
    </row>
    <row r="50" spans="1:10" ht="18.75" customHeight="1">
      <c r="A50" s="28" t="s">
        <v>356</v>
      </c>
      <c r="B50" s="21">
        <v>3255</v>
      </c>
      <c r="C50" s="17">
        <f t="shared" ref="C50:E50" si="14">SUM(C51,C53,C58,C59)</f>
        <v>0</v>
      </c>
      <c r="D50" s="17">
        <f t="shared" si="14"/>
        <v>0</v>
      </c>
      <c r="E50" s="17">
        <f t="shared" si="14"/>
        <v>0</v>
      </c>
      <c r="F50" s="71">
        <f t="shared" si="12"/>
        <v>0</v>
      </c>
      <c r="G50" s="17">
        <f t="shared" ref="G50:J50" si="15">SUM(G51,G53,G58,G59)</f>
        <v>0</v>
      </c>
      <c r="H50" s="17">
        <f t="shared" si="15"/>
        <v>0</v>
      </c>
      <c r="I50" s="17">
        <f t="shared" si="15"/>
        <v>0</v>
      </c>
      <c r="J50" s="17">
        <f t="shared" si="15"/>
        <v>0</v>
      </c>
    </row>
    <row r="51" spans="1:10" ht="18.75" customHeight="1">
      <c r="A51" s="36" t="s">
        <v>357</v>
      </c>
      <c r="B51" s="41">
        <v>3260</v>
      </c>
      <c r="C51" s="82" t="s">
        <v>193</v>
      </c>
      <c r="D51" s="82" t="s">
        <v>193</v>
      </c>
      <c r="E51" s="82" t="s">
        <v>193</v>
      </c>
      <c r="F51" s="72">
        <f t="shared" si="12"/>
        <v>0</v>
      </c>
      <c r="G51" s="82" t="s">
        <v>193</v>
      </c>
      <c r="H51" s="82" t="s">
        <v>193</v>
      </c>
      <c r="I51" s="82" t="s">
        <v>193</v>
      </c>
      <c r="J51" s="82" t="s">
        <v>193</v>
      </c>
    </row>
    <row r="52" spans="1:10" ht="18.75" customHeight="1">
      <c r="A52" s="36" t="s">
        <v>358</v>
      </c>
      <c r="B52" s="41">
        <v>3265</v>
      </c>
      <c r="C52" s="82" t="s">
        <v>193</v>
      </c>
      <c r="D52" s="82" t="s">
        <v>193</v>
      </c>
      <c r="E52" s="82" t="s">
        <v>193</v>
      </c>
      <c r="F52" s="72">
        <f t="shared" si="12"/>
        <v>0</v>
      </c>
      <c r="G52" s="82" t="s">
        <v>193</v>
      </c>
      <c r="H52" s="82" t="s">
        <v>193</v>
      </c>
      <c r="I52" s="82" t="s">
        <v>193</v>
      </c>
      <c r="J52" s="82" t="s">
        <v>193</v>
      </c>
    </row>
    <row r="53" spans="1:10" ht="18.75" customHeight="1">
      <c r="A53" s="36" t="s">
        <v>359</v>
      </c>
      <c r="B53" s="15">
        <v>3270</v>
      </c>
      <c r="C53" s="34">
        <f t="shared" ref="C53:E53" si="16">SUM(C54:C57)</f>
        <v>0</v>
      </c>
      <c r="D53" s="34">
        <f t="shared" si="16"/>
        <v>0</v>
      </c>
      <c r="E53" s="34">
        <f t="shared" si="16"/>
        <v>0</v>
      </c>
      <c r="F53" s="72">
        <f t="shared" si="12"/>
        <v>0</v>
      </c>
      <c r="G53" s="34">
        <f t="shared" ref="G53:J53" si="17">SUM(G54:G57)</f>
        <v>0</v>
      </c>
      <c r="H53" s="34">
        <f t="shared" si="17"/>
        <v>0</v>
      </c>
      <c r="I53" s="34">
        <f t="shared" si="17"/>
        <v>0</v>
      </c>
      <c r="J53" s="34">
        <f t="shared" si="17"/>
        <v>0</v>
      </c>
    </row>
    <row r="54" spans="1:10" ht="18.75" customHeight="1">
      <c r="A54" s="36" t="s">
        <v>360</v>
      </c>
      <c r="B54" s="15">
        <v>3271</v>
      </c>
      <c r="C54" s="82" t="s">
        <v>193</v>
      </c>
      <c r="D54" s="82" t="s">
        <v>193</v>
      </c>
      <c r="E54" s="82" t="s">
        <v>193</v>
      </c>
      <c r="F54" s="72">
        <f t="shared" si="12"/>
        <v>0</v>
      </c>
      <c r="G54" s="82" t="s">
        <v>193</v>
      </c>
      <c r="H54" s="82" t="s">
        <v>193</v>
      </c>
      <c r="I54" s="82" t="s">
        <v>193</v>
      </c>
      <c r="J54" s="82" t="s">
        <v>193</v>
      </c>
    </row>
    <row r="55" spans="1:10" ht="18.75" customHeight="1">
      <c r="A55" s="36" t="s">
        <v>361</v>
      </c>
      <c r="B55" s="15">
        <v>3272</v>
      </c>
      <c r="C55" s="82" t="s">
        <v>193</v>
      </c>
      <c r="D55" s="82" t="s">
        <v>193</v>
      </c>
      <c r="E55" s="82" t="s">
        <v>193</v>
      </c>
      <c r="F55" s="72">
        <f t="shared" si="12"/>
        <v>0</v>
      </c>
      <c r="G55" s="82" t="s">
        <v>193</v>
      </c>
      <c r="H55" s="82" t="s">
        <v>193</v>
      </c>
      <c r="I55" s="82" t="s">
        <v>193</v>
      </c>
      <c r="J55" s="82" t="s">
        <v>193</v>
      </c>
    </row>
    <row r="56" spans="1:10" ht="18.75" customHeight="1">
      <c r="A56" s="36" t="s">
        <v>362</v>
      </c>
      <c r="B56" s="15">
        <v>3273</v>
      </c>
      <c r="C56" s="82" t="s">
        <v>193</v>
      </c>
      <c r="D56" s="82" t="s">
        <v>193</v>
      </c>
      <c r="E56" s="82" t="s">
        <v>193</v>
      </c>
      <c r="F56" s="72">
        <f t="shared" si="12"/>
        <v>0</v>
      </c>
      <c r="G56" s="82" t="s">
        <v>193</v>
      </c>
      <c r="H56" s="82" t="s">
        <v>193</v>
      </c>
      <c r="I56" s="82" t="s">
        <v>193</v>
      </c>
      <c r="J56" s="82" t="s">
        <v>193</v>
      </c>
    </row>
    <row r="57" spans="1:10" ht="18.75" customHeight="1">
      <c r="A57" s="36" t="s">
        <v>363</v>
      </c>
      <c r="B57" s="132">
        <v>3274</v>
      </c>
      <c r="C57" s="82" t="s">
        <v>193</v>
      </c>
      <c r="D57" s="82" t="s">
        <v>193</v>
      </c>
      <c r="E57" s="82" t="s">
        <v>193</v>
      </c>
      <c r="F57" s="72">
        <f t="shared" si="12"/>
        <v>0</v>
      </c>
      <c r="G57" s="82" t="s">
        <v>193</v>
      </c>
      <c r="H57" s="82" t="s">
        <v>193</v>
      </c>
      <c r="I57" s="82" t="s">
        <v>193</v>
      </c>
      <c r="J57" s="82" t="s">
        <v>193</v>
      </c>
    </row>
    <row r="58" spans="1:10" ht="18.75" customHeight="1">
      <c r="A58" s="36" t="s">
        <v>364</v>
      </c>
      <c r="B58" s="86">
        <v>3280</v>
      </c>
      <c r="C58" s="82" t="s">
        <v>193</v>
      </c>
      <c r="D58" s="82" t="s">
        <v>193</v>
      </c>
      <c r="E58" s="82" t="s">
        <v>193</v>
      </c>
      <c r="F58" s="72">
        <f t="shared" si="12"/>
        <v>0</v>
      </c>
      <c r="G58" s="82" t="s">
        <v>193</v>
      </c>
      <c r="H58" s="82" t="s">
        <v>193</v>
      </c>
      <c r="I58" s="82" t="s">
        <v>193</v>
      </c>
      <c r="J58" s="82" t="s">
        <v>193</v>
      </c>
    </row>
    <row r="59" spans="1:10" ht="18.75" customHeight="1">
      <c r="A59" s="36" t="s">
        <v>365</v>
      </c>
      <c r="B59" s="85">
        <v>3290</v>
      </c>
      <c r="C59" s="82" t="s">
        <v>193</v>
      </c>
      <c r="D59" s="82" t="s">
        <v>193</v>
      </c>
      <c r="E59" s="82" t="s">
        <v>193</v>
      </c>
      <c r="F59" s="72">
        <f t="shared" si="12"/>
        <v>0</v>
      </c>
      <c r="G59" s="82" t="s">
        <v>193</v>
      </c>
      <c r="H59" s="82" t="s">
        <v>193</v>
      </c>
      <c r="I59" s="82" t="s">
        <v>193</v>
      </c>
      <c r="J59" s="82" t="s">
        <v>193</v>
      </c>
    </row>
    <row r="60" spans="1:10" ht="18.75" customHeight="1">
      <c r="A60" s="135" t="s">
        <v>366</v>
      </c>
      <c r="B60" s="21">
        <v>3295</v>
      </c>
      <c r="C60" s="17">
        <f t="shared" ref="C60:E60" si="18">SUM(C42,C50)</f>
        <v>0</v>
      </c>
      <c r="D60" s="17">
        <f t="shared" si="18"/>
        <v>0</v>
      </c>
      <c r="E60" s="17">
        <f t="shared" si="18"/>
        <v>0</v>
      </c>
      <c r="F60" s="71">
        <f t="shared" si="12"/>
        <v>0</v>
      </c>
      <c r="G60" s="17">
        <f t="shared" ref="G60:J60" si="19">SUM(G42,G50)</f>
        <v>0</v>
      </c>
      <c r="H60" s="17">
        <f t="shared" si="19"/>
        <v>0</v>
      </c>
      <c r="I60" s="17">
        <f t="shared" si="19"/>
        <v>0</v>
      </c>
      <c r="J60" s="17">
        <f t="shared" si="19"/>
        <v>0</v>
      </c>
    </row>
    <row r="61" spans="1:10" ht="29.25" customHeight="1">
      <c r="A61" s="124" t="s">
        <v>367</v>
      </c>
      <c r="B61" s="21"/>
      <c r="C61" s="189"/>
      <c r="D61" s="137"/>
      <c r="E61" s="137"/>
      <c r="F61" s="137"/>
      <c r="G61" s="137"/>
      <c r="H61" s="137"/>
      <c r="I61" s="137"/>
      <c r="J61" s="138"/>
    </row>
    <row r="62" spans="1:10" ht="18.75" customHeight="1">
      <c r="A62" s="28" t="s">
        <v>368</v>
      </c>
      <c r="B62" s="21">
        <v>3300</v>
      </c>
      <c r="C62" s="17">
        <f t="shared" ref="C62:E62" si="20">SUM(C63,C64,C68)</f>
        <v>0</v>
      </c>
      <c r="D62" s="17">
        <f t="shared" si="20"/>
        <v>0</v>
      </c>
      <c r="E62" s="17">
        <f t="shared" si="20"/>
        <v>0</v>
      </c>
      <c r="F62" s="71">
        <f t="shared" ref="F62:F79" si="21">SUM(G62:J62)</f>
        <v>0</v>
      </c>
      <c r="G62" s="17">
        <f t="shared" ref="G62:J62" si="22">SUM(G63,G64,G68)</f>
        <v>0</v>
      </c>
      <c r="H62" s="17">
        <f t="shared" si="22"/>
        <v>0</v>
      </c>
      <c r="I62" s="17">
        <f t="shared" si="22"/>
        <v>0</v>
      </c>
      <c r="J62" s="17">
        <f t="shared" si="22"/>
        <v>0</v>
      </c>
    </row>
    <row r="63" spans="1:10" ht="18.75" customHeight="1">
      <c r="A63" s="36" t="s">
        <v>369</v>
      </c>
      <c r="B63" s="15">
        <v>3305</v>
      </c>
      <c r="C63" s="82"/>
      <c r="D63" s="82"/>
      <c r="E63" s="82"/>
      <c r="F63" s="72">
        <f t="shared" si="21"/>
        <v>0</v>
      </c>
      <c r="G63" s="82"/>
      <c r="H63" s="82"/>
      <c r="I63" s="82"/>
      <c r="J63" s="82"/>
    </row>
    <row r="64" spans="1:10" ht="18.75" customHeight="1">
      <c r="A64" s="36" t="s">
        <v>370</v>
      </c>
      <c r="B64" s="15">
        <v>3310</v>
      </c>
      <c r="C64" s="72">
        <f t="shared" ref="C64:E64" si="23">SUM(C65:C67)</f>
        <v>0</v>
      </c>
      <c r="D64" s="72">
        <f t="shared" si="23"/>
        <v>0</v>
      </c>
      <c r="E64" s="72">
        <f t="shared" si="23"/>
        <v>0</v>
      </c>
      <c r="F64" s="72">
        <f t="shared" si="21"/>
        <v>0</v>
      </c>
      <c r="G64" s="72">
        <f t="shared" ref="G64:J64" si="24">SUM(G65:G67)</f>
        <v>0</v>
      </c>
      <c r="H64" s="72">
        <f t="shared" si="24"/>
        <v>0</v>
      </c>
      <c r="I64" s="72">
        <f t="shared" si="24"/>
        <v>0</v>
      </c>
      <c r="J64" s="72">
        <f t="shared" si="24"/>
        <v>0</v>
      </c>
    </row>
    <row r="65" spans="1:10" ht="18.75" customHeight="1">
      <c r="A65" s="36" t="s">
        <v>330</v>
      </c>
      <c r="B65" s="15">
        <v>3311</v>
      </c>
      <c r="C65" s="82"/>
      <c r="D65" s="82"/>
      <c r="E65" s="82"/>
      <c r="F65" s="72">
        <f t="shared" si="21"/>
        <v>0</v>
      </c>
      <c r="G65" s="82"/>
      <c r="H65" s="82"/>
      <c r="I65" s="82"/>
      <c r="J65" s="82"/>
    </row>
    <row r="66" spans="1:10" ht="18.75" customHeight="1">
      <c r="A66" s="36" t="s">
        <v>331</v>
      </c>
      <c r="B66" s="15">
        <v>3312</v>
      </c>
      <c r="C66" s="82"/>
      <c r="D66" s="82"/>
      <c r="E66" s="82"/>
      <c r="F66" s="72">
        <f t="shared" si="21"/>
        <v>0</v>
      </c>
      <c r="G66" s="82"/>
      <c r="H66" s="82"/>
      <c r="I66" s="82"/>
      <c r="J66" s="82"/>
    </row>
    <row r="67" spans="1:10" ht="18.75" customHeight="1">
      <c r="A67" s="36" t="s">
        <v>332</v>
      </c>
      <c r="B67" s="15">
        <v>3313</v>
      </c>
      <c r="C67" s="82"/>
      <c r="D67" s="82"/>
      <c r="E67" s="82"/>
      <c r="F67" s="72">
        <f t="shared" si="21"/>
        <v>0</v>
      </c>
      <c r="G67" s="82"/>
      <c r="H67" s="82"/>
      <c r="I67" s="82"/>
      <c r="J67" s="82"/>
    </row>
    <row r="68" spans="1:10" ht="18.75" customHeight="1">
      <c r="A68" s="36" t="s">
        <v>333</v>
      </c>
      <c r="B68" s="15">
        <v>3320</v>
      </c>
      <c r="C68" s="82"/>
      <c r="D68" s="82"/>
      <c r="E68" s="82"/>
      <c r="F68" s="72">
        <f t="shared" si="21"/>
        <v>0</v>
      </c>
      <c r="G68" s="82"/>
      <c r="H68" s="82"/>
      <c r="I68" s="82"/>
      <c r="J68" s="82"/>
    </row>
    <row r="69" spans="1:10" ht="18.75" customHeight="1">
      <c r="A69" s="28" t="s">
        <v>371</v>
      </c>
      <c r="B69" s="21">
        <v>3330</v>
      </c>
      <c r="C69" s="17">
        <f t="shared" ref="C69:E69" si="25">SUM(C70:C71,C75:C78)</f>
        <v>0</v>
      </c>
      <c r="D69" s="17">
        <f t="shared" si="25"/>
        <v>0</v>
      </c>
      <c r="E69" s="17">
        <f t="shared" si="25"/>
        <v>0</v>
      </c>
      <c r="F69" s="71">
        <f t="shared" si="21"/>
        <v>0</v>
      </c>
      <c r="G69" s="17">
        <f t="shared" ref="G69:J69" si="26">SUM(G70:G71,G75:G78)</f>
        <v>0</v>
      </c>
      <c r="H69" s="17">
        <f t="shared" si="26"/>
        <v>0</v>
      </c>
      <c r="I69" s="17">
        <f t="shared" si="26"/>
        <v>0</v>
      </c>
      <c r="J69" s="17">
        <f t="shared" si="26"/>
        <v>0</v>
      </c>
    </row>
    <row r="70" spans="1:10" ht="18.75" customHeight="1">
      <c r="A70" s="36" t="s">
        <v>372</v>
      </c>
      <c r="B70" s="15">
        <v>3335</v>
      </c>
      <c r="C70" s="82" t="s">
        <v>193</v>
      </c>
      <c r="D70" s="82" t="s">
        <v>193</v>
      </c>
      <c r="E70" s="82" t="s">
        <v>193</v>
      </c>
      <c r="F70" s="72">
        <f t="shared" si="21"/>
        <v>0</v>
      </c>
      <c r="G70" s="82" t="s">
        <v>193</v>
      </c>
      <c r="H70" s="82" t="s">
        <v>193</v>
      </c>
      <c r="I70" s="82" t="s">
        <v>193</v>
      </c>
      <c r="J70" s="82" t="s">
        <v>193</v>
      </c>
    </row>
    <row r="71" spans="1:10" ht="18.75" customHeight="1">
      <c r="A71" s="36" t="s">
        <v>373</v>
      </c>
      <c r="B71" s="15">
        <v>3340</v>
      </c>
      <c r="C71" s="72">
        <f t="shared" ref="C71:E71" si="27">SUM(C72:C74)</f>
        <v>0</v>
      </c>
      <c r="D71" s="72">
        <f t="shared" si="27"/>
        <v>0</v>
      </c>
      <c r="E71" s="72">
        <f t="shared" si="27"/>
        <v>0</v>
      </c>
      <c r="F71" s="72">
        <f t="shared" si="21"/>
        <v>0</v>
      </c>
      <c r="G71" s="72">
        <f t="shared" ref="G71:J71" si="28">SUM(G72:G74)</f>
        <v>0</v>
      </c>
      <c r="H71" s="72">
        <f t="shared" si="28"/>
        <v>0</v>
      </c>
      <c r="I71" s="72">
        <f t="shared" si="28"/>
        <v>0</v>
      </c>
      <c r="J71" s="72">
        <f t="shared" si="28"/>
        <v>0</v>
      </c>
    </row>
    <row r="72" spans="1:10" ht="18.75" customHeight="1">
      <c r="A72" s="36" t="s">
        <v>330</v>
      </c>
      <c r="B72" s="15">
        <v>3341</v>
      </c>
      <c r="C72" s="82" t="s">
        <v>193</v>
      </c>
      <c r="D72" s="82" t="s">
        <v>193</v>
      </c>
      <c r="E72" s="82" t="s">
        <v>193</v>
      </c>
      <c r="F72" s="72">
        <f t="shared" si="21"/>
        <v>0</v>
      </c>
      <c r="G72" s="82" t="s">
        <v>193</v>
      </c>
      <c r="H72" s="82" t="s">
        <v>193</v>
      </c>
      <c r="I72" s="82" t="s">
        <v>193</v>
      </c>
      <c r="J72" s="82" t="s">
        <v>193</v>
      </c>
    </row>
    <row r="73" spans="1:10" ht="18.75" customHeight="1">
      <c r="A73" s="36" t="s">
        <v>331</v>
      </c>
      <c r="B73" s="15">
        <v>3342</v>
      </c>
      <c r="C73" s="82" t="s">
        <v>193</v>
      </c>
      <c r="D73" s="82" t="s">
        <v>193</v>
      </c>
      <c r="E73" s="82" t="s">
        <v>193</v>
      </c>
      <c r="F73" s="72">
        <f t="shared" si="21"/>
        <v>0</v>
      </c>
      <c r="G73" s="82" t="s">
        <v>193</v>
      </c>
      <c r="H73" s="82" t="s">
        <v>193</v>
      </c>
      <c r="I73" s="82" t="s">
        <v>193</v>
      </c>
      <c r="J73" s="82" t="s">
        <v>193</v>
      </c>
    </row>
    <row r="74" spans="1:10" ht="18.75" customHeight="1">
      <c r="A74" s="36" t="s">
        <v>332</v>
      </c>
      <c r="B74" s="15">
        <v>3343</v>
      </c>
      <c r="C74" s="82" t="s">
        <v>193</v>
      </c>
      <c r="D74" s="82" t="s">
        <v>193</v>
      </c>
      <c r="E74" s="82" t="s">
        <v>193</v>
      </c>
      <c r="F74" s="72">
        <f t="shared" si="21"/>
        <v>0</v>
      </c>
      <c r="G74" s="82" t="s">
        <v>193</v>
      </c>
      <c r="H74" s="82" t="s">
        <v>193</v>
      </c>
      <c r="I74" s="82" t="s">
        <v>193</v>
      </c>
      <c r="J74" s="82" t="s">
        <v>193</v>
      </c>
    </row>
    <row r="75" spans="1:10" ht="18.75" customHeight="1">
      <c r="A75" s="36" t="s">
        <v>374</v>
      </c>
      <c r="B75" s="15">
        <v>3350</v>
      </c>
      <c r="C75" s="82" t="s">
        <v>193</v>
      </c>
      <c r="D75" s="82" t="s">
        <v>193</v>
      </c>
      <c r="E75" s="82" t="s">
        <v>193</v>
      </c>
      <c r="F75" s="72">
        <f t="shared" si="21"/>
        <v>0</v>
      </c>
      <c r="G75" s="82" t="s">
        <v>193</v>
      </c>
      <c r="H75" s="82" t="s">
        <v>193</v>
      </c>
      <c r="I75" s="82" t="s">
        <v>193</v>
      </c>
      <c r="J75" s="82" t="s">
        <v>193</v>
      </c>
    </row>
    <row r="76" spans="1:10" ht="18.75" customHeight="1">
      <c r="A76" s="36" t="s">
        <v>375</v>
      </c>
      <c r="B76" s="15">
        <v>3360</v>
      </c>
      <c r="C76" s="82" t="s">
        <v>193</v>
      </c>
      <c r="D76" s="82" t="s">
        <v>193</v>
      </c>
      <c r="E76" s="82" t="s">
        <v>193</v>
      </c>
      <c r="F76" s="72">
        <f t="shared" si="21"/>
        <v>0</v>
      </c>
      <c r="G76" s="82" t="s">
        <v>193</v>
      </c>
      <c r="H76" s="82" t="s">
        <v>193</v>
      </c>
      <c r="I76" s="82" t="s">
        <v>193</v>
      </c>
      <c r="J76" s="82" t="s">
        <v>193</v>
      </c>
    </row>
    <row r="77" spans="1:10" ht="18.75" customHeight="1">
      <c r="A77" s="36" t="s">
        <v>376</v>
      </c>
      <c r="B77" s="15">
        <v>3370</v>
      </c>
      <c r="C77" s="82" t="s">
        <v>193</v>
      </c>
      <c r="D77" s="82" t="s">
        <v>193</v>
      </c>
      <c r="E77" s="82" t="s">
        <v>193</v>
      </c>
      <c r="F77" s="72">
        <f t="shared" si="21"/>
        <v>0</v>
      </c>
      <c r="G77" s="82" t="s">
        <v>193</v>
      </c>
      <c r="H77" s="82" t="s">
        <v>193</v>
      </c>
      <c r="I77" s="82" t="s">
        <v>193</v>
      </c>
      <c r="J77" s="82" t="s">
        <v>193</v>
      </c>
    </row>
    <row r="78" spans="1:10" ht="18.75" customHeight="1">
      <c r="A78" s="36" t="s">
        <v>365</v>
      </c>
      <c r="B78" s="15">
        <v>3380</v>
      </c>
      <c r="C78" s="82" t="s">
        <v>193</v>
      </c>
      <c r="D78" s="82" t="s">
        <v>193</v>
      </c>
      <c r="E78" s="82" t="s">
        <v>193</v>
      </c>
      <c r="F78" s="72">
        <f t="shared" si="21"/>
        <v>0</v>
      </c>
      <c r="G78" s="82" t="s">
        <v>193</v>
      </c>
      <c r="H78" s="82" t="s">
        <v>193</v>
      </c>
      <c r="I78" s="82" t="s">
        <v>193</v>
      </c>
      <c r="J78" s="82" t="s">
        <v>193</v>
      </c>
    </row>
    <row r="79" spans="1:10" ht="18.75" customHeight="1">
      <c r="A79" s="28" t="s">
        <v>377</v>
      </c>
      <c r="B79" s="21">
        <v>3395</v>
      </c>
      <c r="C79" s="17">
        <f t="shared" ref="C79:E79" si="29">SUM(C62,C69)</f>
        <v>0</v>
      </c>
      <c r="D79" s="17">
        <f t="shared" si="29"/>
        <v>0</v>
      </c>
      <c r="E79" s="17">
        <f t="shared" si="29"/>
        <v>0</v>
      </c>
      <c r="F79" s="71">
        <f t="shared" si="21"/>
        <v>0</v>
      </c>
      <c r="G79" s="17">
        <f t="shared" ref="G79:J79" si="30">SUM(G62,G69)</f>
        <v>0</v>
      </c>
      <c r="H79" s="17">
        <f t="shared" si="30"/>
        <v>0</v>
      </c>
      <c r="I79" s="17">
        <f t="shared" si="30"/>
        <v>0</v>
      </c>
      <c r="J79" s="17">
        <f t="shared" si="30"/>
        <v>0</v>
      </c>
    </row>
    <row r="80" spans="1:10" ht="18.75" customHeight="1">
      <c r="A80" s="28" t="s">
        <v>378</v>
      </c>
      <c r="B80" s="23">
        <v>3400</v>
      </c>
      <c r="C80" s="17">
        <f t="shared" ref="C80:J80" si="31">SUM(C40,C60,C79)</f>
        <v>221.10000000000014</v>
      </c>
      <c r="D80" s="17">
        <f t="shared" si="31"/>
        <v>-0.26400000000001</v>
      </c>
      <c r="E80" s="17">
        <f t="shared" si="31"/>
        <v>0.12000000000000455</v>
      </c>
      <c r="F80" s="17">
        <f t="shared" si="31"/>
        <v>-0.38999999999998636</v>
      </c>
      <c r="G80" s="17">
        <f t="shared" si="31"/>
        <v>0</v>
      </c>
      <c r="H80" s="17">
        <f t="shared" si="31"/>
        <v>0</v>
      </c>
      <c r="I80" s="17">
        <f t="shared" si="31"/>
        <v>-0.38999999999998636</v>
      </c>
      <c r="J80" s="17">
        <f t="shared" si="31"/>
        <v>0</v>
      </c>
    </row>
    <row r="81" spans="1:10" ht="18.75" customHeight="1">
      <c r="A81" s="36" t="s">
        <v>379</v>
      </c>
      <c r="B81" s="41">
        <v>3405</v>
      </c>
      <c r="C81" s="87">
        <v>5.5</v>
      </c>
      <c r="D81" s="88">
        <v>226.6</v>
      </c>
      <c r="E81" s="88">
        <v>226.6</v>
      </c>
      <c r="F81" s="88"/>
      <c r="G81" s="88"/>
      <c r="H81" s="88"/>
      <c r="I81" s="88"/>
      <c r="J81" s="88"/>
    </row>
    <row r="82" spans="1:10" ht="18.75" customHeight="1">
      <c r="A82" s="36" t="s">
        <v>380</v>
      </c>
      <c r="B82" s="41">
        <v>3410</v>
      </c>
      <c r="C82" s="87"/>
      <c r="D82" s="88"/>
      <c r="E82" s="88"/>
      <c r="F82" s="72">
        <f>SUM(G82:J82)</f>
        <v>0</v>
      </c>
      <c r="G82" s="88"/>
      <c r="H82" s="88"/>
      <c r="I82" s="88"/>
      <c r="J82" s="88"/>
    </row>
    <row r="83" spans="1:10" ht="18.75" customHeight="1">
      <c r="A83" s="36" t="s">
        <v>381</v>
      </c>
      <c r="B83" s="15">
        <v>3415</v>
      </c>
      <c r="C83" s="34">
        <f t="shared" ref="C83:J83" si="32">SUM(C81,C80,C82)</f>
        <v>226.60000000000014</v>
      </c>
      <c r="D83" s="34">
        <f t="shared" si="32"/>
        <v>226.33599999999998</v>
      </c>
      <c r="E83" s="34">
        <f t="shared" si="32"/>
        <v>226.72</v>
      </c>
      <c r="F83" s="34">
        <f t="shared" si="32"/>
        <v>-0.38999999999998636</v>
      </c>
      <c r="G83" s="34">
        <f t="shared" si="32"/>
        <v>0</v>
      </c>
      <c r="H83" s="34">
        <f t="shared" si="32"/>
        <v>0</v>
      </c>
      <c r="I83" s="34">
        <f t="shared" si="32"/>
        <v>-0.38999999999998636</v>
      </c>
      <c r="J83" s="34">
        <f t="shared" si="32"/>
        <v>0</v>
      </c>
    </row>
    <row r="84" spans="1:10" ht="18.75" customHeight="1">
      <c r="A84" s="1"/>
      <c r="B84" s="115"/>
      <c r="C84" s="89"/>
      <c r="D84" s="90"/>
      <c r="E84" s="90"/>
      <c r="F84" s="91"/>
      <c r="G84" s="90"/>
      <c r="H84" s="90"/>
      <c r="I84" s="90"/>
      <c r="J84" s="90"/>
    </row>
    <row r="85" spans="1:10" ht="18.75" customHeight="1">
      <c r="A85" s="1"/>
      <c r="B85" s="115"/>
      <c r="C85" s="89"/>
      <c r="D85" s="90"/>
      <c r="E85" s="90"/>
      <c r="F85" s="91"/>
      <c r="G85" s="90"/>
      <c r="H85" s="90"/>
      <c r="I85" s="90"/>
      <c r="J85" s="90"/>
    </row>
    <row r="86" spans="1:10" ht="18.75" customHeight="1">
      <c r="A86" s="92" t="s">
        <v>158</v>
      </c>
      <c r="B86" s="126"/>
      <c r="C86" s="190" t="s">
        <v>159</v>
      </c>
      <c r="D86" s="141"/>
      <c r="E86" s="141"/>
      <c r="F86" s="141"/>
      <c r="G86" s="93"/>
      <c r="H86" s="185" t="s">
        <v>160</v>
      </c>
      <c r="I86" s="191"/>
      <c r="J86" s="191"/>
    </row>
    <row r="87" spans="1:10" ht="18.75" customHeight="1">
      <c r="A87" s="126" t="s">
        <v>161</v>
      </c>
      <c r="B87" s="1"/>
      <c r="C87" s="188" t="s">
        <v>162</v>
      </c>
      <c r="D87" s="141"/>
      <c r="E87" s="141"/>
      <c r="F87" s="141"/>
      <c r="G87" s="121"/>
      <c r="H87" s="148"/>
      <c r="I87" s="141"/>
      <c r="J87" s="141"/>
    </row>
    <row r="88" spans="1:10" ht="12.7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</row>
    <row r="89" spans="1:10" ht="12.75" customHeight="1">
      <c r="A89" s="116"/>
      <c r="B89" s="116"/>
      <c r="C89" s="116"/>
      <c r="D89" s="116"/>
      <c r="E89" s="116"/>
      <c r="F89" s="116"/>
      <c r="G89" s="116"/>
      <c r="H89" s="116"/>
      <c r="I89" s="116"/>
      <c r="J89" s="116"/>
    </row>
    <row r="90" spans="1:10" ht="12.75" customHeight="1">
      <c r="A90" s="116"/>
      <c r="B90" s="116"/>
      <c r="C90" s="116"/>
      <c r="D90" s="116"/>
      <c r="E90" s="116"/>
      <c r="F90" s="116"/>
      <c r="G90" s="116"/>
      <c r="H90" s="116"/>
      <c r="I90" s="116"/>
      <c r="J90" s="116"/>
    </row>
    <row r="91" spans="1:10" ht="12.75" customHeight="1">
      <c r="A91" s="116"/>
      <c r="B91" s="116"/>
      <c r="C91" s="116"/>
      <c r="D91" s="116"/>
      <c r="E91" s="116"/>
      <c r="F91" s="116"/>
      <c r="G91" s="116"/>
      <c r="H91" s="116"/>
      <c r="I91" s="116"/>
      <c r="J91" s="116"/>
    </row>
    <row r="92" spans="1:10" ht="12.75" customHeight="1">
      <c r="A92" s="116"/>
      <c r="B92" s="116"/>
      <c r="C92" s="116"/>
      <c r="D92" s="116"/>
      <c r="E92" s="116"/>
      <c r="F92" s="116"/>
      <c r="G92" s="116"/>
      <c r="H92" s="116"/>
      <c r="I92" s="116"/>
      <c r="J92" s="116"/>
    </row>
    <row r="93" spans="1:10" ht="12.75" customHeight="1">
      <c r="A93" s="116"/>
      <c r="B93" s="116"/>
      <c r="C93" s="116"/>
      <c r="D93" s="116"/>
      <c r="E93" s="116"/>
      <c r="F93" s="116"/>
      <c r="G93" s="116"/>
      <c r="H93" s="116"/>
      <c r="I93" s="116"/>
      <c r="J93" s="116"/>
    </row>
    <row r="94" spans="1:10" ht="12.75" customHeight="1">
      <c r="A94" s="116"/>
      <c r="B94" s="116"/>
      <c r="C94" s="116"/>
      <c r="D94" s="116"/>
      <c r="E94" s="116"/>
      <c r="F94" s="116"/>
      <c r="G94" s="116"/>
      <c r="H94" s="116"/>
      <c r="I94" s="116"/>
      <c r="J94" s="116"/>
    </row>
    <row r="95" spans="1:10" ht="12.75" customHeight="1">
      <c r="A95" s="116"/>
      <c r="B95" s="116"/>
      <c r="C95" s="116"/>
      <c r="D95" s="116"/>
      <c r="E95" s="116"/>
      <c r="F95" s="116"/>
      <c r="G95" s="116"/>
      <c r="H95" s="116"/>
      <c r="I95" s="116"/>
      <c r="J95" s="116"/>
    </row>
    <row r="96" spans="1:10" ht="12.75" customHeight="1">
      <c r="A96" s="116"/>
      <c r="B96" s="116"/>
      <c r="C96" s="116"/>
      <c r="D96" s="116"/>
      <c r="E96" s="116"/>
      <c r="F96" s="116"/>
      <c r="G96" s="116"/>
      <c r="H96" s="116"/>
      <c r="I96" s="116"/>
      <c r="J96" s="116"/>
    </row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5">
    <mergeCell ref="C87:F87"/>
    <mergeCell ref="H87:J87"/>
    <mergeCell ref="A1:J1"/>
    <mergeCell ref="A3:A4"/>
    <mergeCell ref="B3:B4"/>
    <mergeCell ref="C3:C4"/>
    <mergeCell ref="D3:D4"/>
    <mergeCell ref="E3:E4"/>
    <mergeCell ref="F3:F4"/>
    <mergeCell ref="G3:J3"/>
    <mergeCell ref="C6:J6"/>
    <mergeCell ref="C41:J41"/>
    <mergeCell ref="C61:J61"/>
    <mergeCell ref="C86:F86"/>
    <mergeCell ref="H86:J86"/>
  </mergeCells>
  <pageMargins left="1.1023622047244095" right="0.31496062992125984" top="0.78740157480314965" bottom="0.74803149606299213" header="0" footer="0"/>
  <pageSetup paperSize="9" scale="37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31" zoomScale="71" zoomScaleNormal="71" workbookViewId="0">
      <selection activeCell="C44" sqref="C44"/>
    </sheetView>
  </sheetViews>
  <sheetFormatPr defaultColWidth="14.44140625" defaultRowHeight="15" customHeight="1"/>
  <cols>
    <col min="1" max="1" width="57.44140625" customWidth="1"/>
    <col min="2" max="13" width="18" customWidth="1"/>
    <col min="14" max="26" width="8.6640625" customWidth="1"/>
  </cols>
  <sheetData>
    <row r="1" spans="1:26" ht="12.75" customHeight="1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</row>
    <row r="2" spans="1:26" ht="12.75" customHeight="1">
      <c r="A2" s="140" t="s">
        <v>382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</row>
    <row r="3" spans="1:26" ht="18.7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92" t="s">
        <v>383</v>
      </c>
      <c r="M3" s="152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4" spans="1:26" ht="27.75" customHeight="1">
      <c r="A4" s="181" t="s">
        <v>52</v>
      </c>
      <c r="B4" s="154"/>
      <c r="C4" s="154"/>
      <c r="D4" s="172"/>
      <c r="E4" s="142" t="s">
        <v>53</v>
      </c>
      <c r="F4" s="142" t="s">
        <v>279</v>
      </c>
      <c r="G4" s="142" t="s">
        <v>280</v>
      </c>
      <c r="H4" s="145" t="s">
        <v>56</v>
      </c>
      <c r="I4" s="142" t="s">
        <v>384</v>
      </c>
      <c r="J4" s="136" t="s">
        <v>185</v>
      </c>
      <c r="K4" s="137"/>
      <c r="L4" s="137"/>
      <c r="M4" s="138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</row>
    <row r="5" spans="1:26" ht="64.5" customHeight="1">
      <c r="A5" s="173"/>
      <c r="B5" s="152"/>
      <c r="C5" s="152"/>
      <c r="D5" s="174"/>
      <c r="E5" s="143"/>
      <c r="F5" s="143"/>
      <c r="G5" s="143"/>
      <c r="H5" s="143"/>
      <c r="I5" s="143"/>
      <c r="J5" s="70" t="s">
        <v>187</v>
      </c>
      <c r="K5" s="70" t="s">
        <v>188</v>
      </c>
      <c r="L5" s="70" t="s">
        <v>189</v>
      </c>
      <c r="M5" s="70" t="s">
        <v>190</v>
      </c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</row>
    <row r="6" spans="1:26" ht="18.75" customHeight="1">
      <c r="A6" s="166">
        <v>1</v>
      </c>
      <c r="B6" s="137"/>
      <c r="C6" s="137"/>
      <c r="D6" s="138"/>
      <c r="E6" s="14">
        <v>2</v>
      </c>
      <c r="F6" s="14">
        <v>3</v>
      </c>
      <c r="G6" s="14">
        <v>4</v>
      </c>
      <c r="H6" s="14">
        <v>5</v>
      </c>
      <c r="I6" s="14">
        <v>6</v>
      </c>
      <c r="J6" s="14">
        <v>7</v>
      </c>
      <c r="K6" s="14">
        <v>8</v>
      </c>
      <c r="L6" s="14">
        <v>9</v>
      </c>
      <c r="M6" s="14">
        <v>10</v>
      </c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ht="44.25" customHeight="1">
      <c r="A7" s="180" t="s">
        <v>385</v>
      </c>
      <c r="B7" s="137"/>
      <c r="C7" s="137"/>
      <c r="D7" s="138"/>
      <c r="E7" s="95">
        <v>4000</v>
      </c>
      <c r="F7" s="17">
        <f t="shared" ref="F7:H7" si="0">SUM(F8:F13)</f>
        <v>0</v>
      </c>
      <c r="G7" s="17">
        <f t="shared" si="0"/>
        <v>0</v>
      </c>
      <c r="H7" s="17">
        <f t="shared" si="0"/>
        <v>0</v>
      </c>
      <c r="I7" s="71">
        <f t="shared" ref="I7:I13" si="1">SUM(J7:M7)</f>
        <v>0</v>
      </c>
      <c r="J7" s="17">
        <f t="shared" ref="J7:M7" si="2">SUM(J8:J13)</f>
        <v>0</v>
      </c>
      <c r="K7" s="17">
        <f t="shared" si="2"/>
        <v>0</v>
      </c>
      <c r="L7" s="17">
        <f t="shared" si="2"/>
        <v>0</v>
      </c>
      <c r="M7" s="17">
        <f t="shared" si="2"/>
        <v>0</v>
      </c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</row>
    <row r="8" spans="1:26" ht="18.75" customHeight="1">
      <c r="A8" s="139" t="s">
        <v>386</v>
      </c>
      <c r="B8" s="137"/>
      <c r="C8" s="137"/>
      <c r="D8" s="138"/>
      <c r="E8" s="14" t="s">
        <v>387</v>
      </c>
      <c r="F8" s="82"/>
      <c r="G8" s="82"/>
      <c r="H8" s="82"/>
      <c r="I8" s="72">
        <f t="shared" si="1"/>
        <v>0</v>
      </c>
      <c r="J8" s="82"/>
      <c r="K8" s="82"/>
      <c r="L8" s="82"/>
      <c r="M8" s="82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 ht="18.75" customHeight="1">
      <c r="A9" s="139" t="s">
        <v>388</v>
      </c>
      <c r="B9" s="137"/>
      <c r="C9" s="137"/>
      <c r="D9" s="138"/>
      <c r="E9" s="14">
        <v>4020</v>
      </c>
      <c r="F9" s="82"/>
      <c r="G9" s="82"/>
      <c r="H9" s="82"/>
      <c r="I9" s="72">
        <f t="shared" si="1"/>
        <v>0</v>
      </c>
      <c r="J9" s="82"/>
      <c r="K9" s="82"/>
      <c r="L9" s="82"/>
      <c r="M9" s="82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ht="18.75" customHeight="1">
      <c r="A10" s="139" t="s">
        <v>389</v>
      </c>
      <c r="B10" s="137"/>
      <c r="C10" s="137"/>
      <c r="D10" s="138"/>
      <c r="E10" s="14">
        <v>4030</v>
      </c>
      <c r="F10" s="82"/>
      <c r="G10" s="82"/>
      <c r="H10" s="82"/>
      <c r="I10" s="72">
        <f t="shared" si="1"/>
        <v>0</v>
      </c>
      <c r="J10" s="82"/>
      <c r="K10" s="82"/>
      <c r="L10" s="82"/>
      <c r="M10" s="82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</row>
    <row r="11" spans="1:26" ht="18.75" customHeight="1">
      <c r="A11" s="139" t="s">
        <v>390</v>
      </c>
      <c r="B11" s="137"/>
      <c r="C11" s="137"/>
      <c r="D11" s="138"/>
      <c r="E11" s="14">
        <v>4040</v>
      </c>
      <c r="F11" s="82"/>
      <c r="G11" s="82"/>
      <c r="H11" s="82"/>
      <c r="I11" s="72">
        <f t="shared" si="1"/>
        <v>0</v>
      </c>
      <c r="J11" s="82"/>
      <c r="K11" s="82"/>
      <c r="L11" s="82"/>
      <c r="M11" s="82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ht="18.75" customHeight="1">
      <c r="A12" s="139" t="s">
        <v>391</v>
      </c>
      <c r="B12" s="137"/>
      <c r="C12" s="137"/>
      <c r="D12" s="138"/>
      <c r="E12" s="14">
        <v>4050</v>
      </c>
      <c r="F12" s="82"/>
      <c r="G12" s="82"/>
      <c r="H12" s="82"/>
      <c r="I12" s="72">
        <f t="shared" si="1"/>
        <v>0</v>
      </c>
      <c r="J12" s="82"/>
      <c r="K12" s="82"/>
      <c r="L12" s="82"/>
      <c r="M12" s="82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ht="18.75" customHeight="1">
      <c r="A13" s="139" t="s">
        <v>392</v>
      </c>
      <c r="B13" s="137"/>
      <c r="C13" s="137"/>
      <c r="D13" s="138"/>
      <c r="E13" s="15">
        <v>4060</v>
      </c>
      <c r="F13" s="82"/>
      <c r="G13" s="82"/>
      <c r="H13" s="82"/>
      <c r="I13" s="72">
        <f t="shared" si="1"/>
        <v>0</v>
      </c>
      <c r="J13" s="82"/>
      <c r="K13" s="82"/>
      <c r="L13" s="82"/>
      <c r="M13" s="82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spans="1:26" ht="15" customHeight="1">
      <c r="A14" s="120"/>
      <c r="B14" s="120"/>
      <c r="C14" s="120"/>
      <c r="D14" s="120"/>
      <c r="E14" s="126"/>
      <c r="F14" s="127"/>
      <c r="G14" s="81"/>
      <c r="H14" s="81"/>
      <c r="I14" s="127"/>
      <c r="J14" s="81"/>
      <c r="K14" s="81"/>
      <c r="L14" s="81"/>
      <c r="M14" s="81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ht="15" customHeight="1">
      <c r="A15" s="120"/>
      <c r="B15" s="120"/>
      <c r="C15" s="120"/>
      <c r="D15" s="120"/>
      <c r="E15" s="126"/>
      <c r="F15" s="127"/>
      <c r="G15" s="81"/>
      <c r="H15" s="81"/>
      <c r="I15" s="127"/>
      <c r="J15" s="81"/>
      <c r="K15" s="81"/>
      <c r="L15" s="81"/>
      <c r="M15" s="81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ht="15" customHeight="1">
      <c r="A16" s="194" t="s">
        <v>393</v>
      </c>
      <c r="B16" s="141"/>
      <c r="C16" s="146" t="s">
        <v>159</v>
      </c>
      <c r="D16" s="141"/>
      <c r="E16" s="141"/>
      <c r="F16" s="141"/>
      <c r="G16" s="141"/>
      <c r="H16" s="141"/>
      <c r="I16" s="141"/>
      <c r="J16" s="59"/>
      <c r="K16" s="185" t="s">
        <v>160</v>
      </c>
      <c r="L16" s="185"/>
      <c r="M16" s="80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13" ht="15" customHeight="1">
      <c r="A17" s="125" t="s">
        <v>315</v>
      </c>
      <c r="B17" s="121"/>
      <c r="C17" s="147" t="s">
        <v>394</v>
      </c>
      <c r="D17" s="141"/>
      <c r="E17" s="141"/>
      <c r="F17" s="141"/>
      <c r="G17" s="141"/>
      <c r="H17" s="141"/>
      <c r="I17" s="141"/>
      <c r="J17" s="125"/>
      <c r="K17" s="148"/>
      <c r="L17" s="141"/>
      <c r="M17" s="141"/>
    </row>
    <row r="18" spans="1:13" ht="15" customHeight="1">
      <c r="A18" s="120"/>
      <c r="B18" s="120"/>
      <c r="C18" s="120"/>
      <c r="D18" s="120"/>
      <c r="E18" s="126"/>
      <c r="F18" s="127"/>
      <c r="G18" s="81"/>
      <c r="H18" s="81"/>
      <c r="I18" s="127"/>
      <c r="J18" s="81"/>
      <c r="K18" s="81"/>
      <c r="L18" s="81"/>
      <c r="M18" s="81"/>
    </row>
    <row r="19" spans="1:13" ht="15" customHeight="1">
      <c r="A19" s="120"/>
      <c r="B19" s="120"/>
      <c r="C19" s="120"/>
      <c r="D19" s="120"/>
      <c r="E19" s="126"/>
      <c r="F19" s="127"/>
      <c r="G19" s="81"/>
      <c r="H19" s="81"/>
      <c r="I19" s="127"/>
      <c r="J19" s="81"/>
      <c r="K19" s="81"/>
      <c r="L19" s="81"/>
      <c r="M19" s="81"/>
    </row>
    <row r="20" spans="1:13" ht="15" customHeight="1">
      <c r="A20" s="121"/>
      <c r="B20" s="121"/>
      <c r="C20" s="121"/>
      <c r="D20" s="121"/>
      <c r="E20" s="1"/>
      <c r="F20" s="121"/>
      <c r="G20" s="121"/>
      <c r="H20" s="121"/>
      <c r="I20" s="121"/>
      <c r="J20" s="121"/>
      <c r="K20" s="126"/>
      <c r="L20" s="126"/>
      <c r="M20" s="126"/>
    </row>
    <row r="21" spans="1:13" ht="20.25" customHeight="1">
      <c r="A21" s="164" t="s">
        <v>395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</row>
    <row r="22" spans="1:13" ht="20.25" customHeight="1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</row>
    <row r="23" spans="1:13" ht="20.25" customHeight="1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</row>
    <row r="24" spans="1:13" ht="50.25" customHeight="1">
      <c r="A24" s="142" t="s">
        <v>396</v>
      </c>
      <c r="B24" s="196" t="s">
        <v>397</v>
      </c>
      <c r="C24" s="137"/>
      <c r="D24" s="138"/>
      <c r="E24" s="193" t="s">
        <v>398</v>
      </c>
      <c r="F24" s="196" t="s">
        <v>399</v>
      </c>
      <c r="G24" s="137"/>
      <c r="H24" s="137"/>
      <c r="I24" s="137"/>
      <c r="J24" s="138"/>
      <c r="K24" s="196" t="s">
        <v>400</v>
      </c>
      <c r="L24" s="137"/>
      <c r="M24" s="138"/>
    </row>
    <row r="25" spans="1:13" ht="30" customHeight="1">
      <c r="A25" s="195"/>
      <c r="B25" s="193" t="s">
        <v>181</v>
      </c>
      <c r="C25" s="196" t="s">
        <v>401</v>
      </c>
      <c r="D25" s="138"/>
      <c r="E25" s="195"/>
      <c r="F25" s="193" t="s">
        <v>402</v>
      </c>
      <c r="G25" s="193" t="s">
        <v>403</v>
      </c>
      <c r="H25" s="193" t="s">
        <v>404</v>
      </c>
      <c r="I25" s="193" t="s">
        <v>405</v>
      </c>
      <c r="J25" s="193" t="s">
        <v>406</v>
      </c>
      <c r="K25" s="193" t="s">
        <v>181</v>
      </c>
      <c r="L25" s="196" t="s">
        <v>401</v>
      </c>
      <c r="M25" s="138"/>
    </row>
    <row r="26" spans="1:13" ht="106.5" customHeight="1">
      <c r="A26" s="143"/>
      <c r="B26" s="143"/>
      <c r="C26" s="85" t="s">
        <v>402</v>
      </c>
      <c r="D26" s="85" t="s">
        <v>407</v>
      </c>
      <c r="E26" s="143"/>
      <c r="F26" s="143"/>
      <c r="G26" s="143"/>
      <c r="H26" s="143"/>
      <c r="I26" s="143"/>
      <c r="J26" s="143"/>
      <c r="K26" s="143"/>
      <c r="L26" s="85" t="s">
        <v>402</v>
      </c>
      <c r="M26" s="85" t="s">
        <v>407</v>
      </c>
    </row>
    <row r="27" spans="1:13" ht="18.75" customHeight="1">
      <c r="A27" s="14">
        <v>1</v>
      </c>
      <c r="B27" s="85">
        <v>2</v>
      </c>
      <c r="C27" s="85">
        <v>3</v>
      </c>
      <c r="D27" s="85">
        <v>4</v>
      </c>
      <c r="E27" s="85">
        <v>5</v>
      </c>
      <c r="F27" s="85">
        <v>6</v>
      </c>
      <c r="G27" s="85">
        <v>7</v>
      </c>
      <c r="H27" s="85">
        <v>8</v>
      </c>
      <c r="I27" s="85">
        <v>9</v>
      </c>
      <c r="J27" s="85">
        <v>10</v>
      </c>
      <c r="K27" s="85">
        <v>11</v>
      </c>
      <c r="L27" s="85">
        <v>12</v>
      </c>
      <c r="M27" s="85">
        <v>13</v>
      </c>
    </row>
    <row r="28" spans="1:13" ht="42.75" customHeight="1">
      <c r="A28" s="28" t="s">
        <v>408</v>
      </c>
      <c r="B28" s="17">
        <f t="shared" ref="B28:B36" si="3">SUM(C28,D28)</f>
        <v>0</v>
      </c>
      <c r="C28" s="96"/>
      <c r="D28" s="96"/>
      <c r="E28" s="96"/>
      <c r="F28" s="29" t="s">
        <v>193</v>
      </c>
      <c r="G28" s="97"/>
      <c r="H28" s="29" t="s">
        <v>193</v>
      </c>
      <c r="I28" s="97"/>
      <c r="J28" s="29"/>
      <c r="K28" s="17">
        <f t="shared" ref="K28:K36" si="4">SUM(L28,M28)</f>
        <v>0</v>
      </c>
      <c r="L28" s="17">
        <f t="shared" ref="L28:L36" si="5">SUM(C28,E28,F28,I28)</f>
        <v>0</v>
      </c>
      <c r="M28" s="17">
        <f t="shared" ref="M28:M36" si="6">SUM(D28,G28,H28,J28)</f>
        <v>0</v>
      </c>
    </row>
    <row r="29" spans="1:13" ht="18.75" customHeight="1">
      <c r="A29" s="36"/>
      <c r="B29" s="67">
        <f t="shared" si="3"/>
        <v>0</v>
      </c>
      <c r="C29" s="65"/>
      <c r="D29" s="65"/>
      <c r="E29" s="65"/>
      <c r="F29" s="82" t="s">
        <v>193</v>
      </c>
      <c r="G29" s="98"/>
      <c r="H29" s="82" t="s">
        <v>193</v>
      </c>
      <c r="I29" s="98"/>
      <c r="J29" s="82"/>
      <c r="K29" s="99">
        <f t="shared" si="4"/>
        <v>0</v>
      </c>
      <c r="L29" s="99">
        <f t="shared" si="5"/>
        <v>0</v>
      </c>
      <c r="M29" s="99">
        <f t="shared" si="6"/>
        <v>0</v>
      </c>
    </row>
    <row r="30" spans="1:13" ht="18.75" customHeight="1">
      <c r="A30" s="36"/>
      <c r="B30" s="67">
        <f t="shared" si="3"/>
        <v>0</v>
      </c>
      <c r="C30" s="100"/>
      <c r="D30" s="100"/>
      <c r="E30" s="100"/>
      <c r="F30" s="82" t="s">
        <v>193</v>
      </c>
      <c r="G30" s="101"/>
      <c r="H30" s="82" t="s">
        <v>193</v>
      </c>
      <c r="I30" s="101"/>
      <c r="J30" s="82"/>
      <c r="K30" s="99">
        <f t="shared" si="4"/>
        <v>0</v>
      </c>
      <c r="L30" s="99">
        <f t="shared" si="5"/>
        <v>0</v>
      </c>
      <c r="M30" s="99">
        <f t="shared" si="6"/>
        <v>0</v>
      </c>
    </row>
    <row r="31" spans="1:13" ht="43.5" customHeight="1">
      <c r="A31" s="28" t="s">
        <v>409</v>
      </c>
      <c r="B31" s="34">
        <f t="shared" si="3"/>
        <v>0</v>
      </c>
      <c r="C31" s="96"/>
      <c r="D31" s="96"/>
      <c r="E31" s="96"/>
      <c r="F31" s="29" t="s">
        <v>193</v>
      </c>
      <c r="G31" s="97"/>
      <c r="H31" s="29" t="s">
        <v>193</v>
      </c>
      <c r="I31" s="97"/>
      <c r="J31" s="29"/>
      <c r="K31" s="17">
        <f t="shared" si="4"/>
        <v>0</v>
      </c>
      <c r="L31" s="17">
        <f t="shared" si="5"/>
        <v>0</v>
      </c>
      <c r="M31" s="17">
        <f t="shared" si="6"/>
        <v>0</v>
      </c>
    </row>
    <row r="32" spans="1:13" ht="18.75" customHeight="1">
      <c r="A32" s="36"/>
      <c r="B32" s="67">
        <f t="shared" si="3"/>
        <v>0</v>
      </c>
      <c r="C32" s="100"/>
      <c r="D32" s="100"/>
      <c r="E32" s="100"/>
      <c r="F32" s="82" t="s">
        <v>193</v>
      </c>
      <c r="G32" s="101"/>
      <c r="H32" s="82" t="s">
        <v>193</v>
      </c>
      <c r="I32" s="101"/>
      <c r="J32" s="82"/>
      <c r="K32" s="99">
        <f t="shared" si="4"/>
        <v>0</v>
      </c>
      <c r="L32" s="99">
        <f t="shared" si="5"/>
        <v>0</v>
      </c>
      <c r="M32" s="99">
        <f t="shared" si="6"/>
        <v>0</v>
      </c>
    </row>
    <row r="33" spans="1:13" ht="18.75" customHeight="1">
      <c r="A33" s="36"/>
      <c r="B33" s="67">
        <f t="shared" si="3"/>
        <v>0</v>
      </c>
      <c r="C33" s="100"/>
      <c r="D33" s="100"/>
      <c r="E33" s="100"/>
      <c r="F33" s="82" t="s">
        <v>193</v>
      </c>
      <c r="G33" s="101"/>
      <c r="H33" s="82" t="s">
        <v>193</v>
      </c>
      <c r="I33" s="101"/>
      <c r="J33" s="82"/>
      <c r="K33" s="99">
        <f t="shared" si="4"/>
        <v>0</v>
      </c>
      <c r="L33" s="99">
        <f t="shared" si="5"/>
        <v>0</v>
      </c>
      <c r="M33" s="99">
        <f t="shared" si="6"/>
        <v>0</v>
      </c>
    </row>
    <row r="34" spans="1:13" ht="42" customHeight="1">
      <c r="A34" s="28" t="s">
        <v>410</v>
      </c>
      <c r="B34" s="17">
        <f t="shared" si="3"/>
        <v>0</v>
      </c>
      <c r="C34" s="96"/>
      <c r="D34" s="96"/>
      <c r="E34" s="96"/>
      <c r="F34" s="29" t="s">
        <v>193</v>
      </c>
      <c r="G34" s="97"/>
      <c r="H34" s="29" t="s">
        <v>193</v>
      </c>
      <c r="I34" s="97"/>
      <c r="J34" s="29"/>
      <c r="K34" s="17">
        <f t="shared" si="4"/>
        <v>0</v>
      </c>
      <c r="L34" s="17">
        <f t="shared" si="5"/>
        <v>0</v>
      </c>
      <c r="M34" s="17">
        <f t="shared" si="6"/>
        <v>0</v>
      </c>
    </row>
    <row r="35" spans="1:13" ht="18.75" customHeight="1">
      <c r="A35" s="36"/>
      <c r="B35" s="67">
        <f t="shared" si="3"/>
        <v>0</v>
      </c>
      <c r="C35" s="100"/>
      <c r="D35" s="100"/>
      <c r="E35" s="100"/>
      <c r="F35" s="82" t="s">
        <v>193</v>
      </c>
      <c r="G35" s="101"/>
      <c r="H35" s="82" t="s">
        <v>193</v>
      </c>
      <c r="I35" s="101"/>
      <c r="J35" s="82"/>
      <c r="K35" s="99">
        <f t="shared" si="4"/>
        <v>0</v>
      </c>
      <c r="L35" s="99">
        <f t="shared" si="5"/>
        <v>0</v>
      </c>
      <c r="M35" s="99">
        <f t="shared" si="6"/>
        <v>0</v>
      </c>
    </row>
    <row r="36" spans="1:13" ht="18.75" customHeight="1">
      <c r="A36" s="36"/>
      <c r="B36" s="67">
        <f t="shared" si="3"/>
        <v>0</v>
      </c>
      <c r="C36" s="100"/>
      <c r="D36" s="100"/>
      <c r="E36" s="100"/>
      <c r="F36" s="82" t="s">
        <v>193</v>
      </c>
      <c r="G36" s="101"/>
      <c r="H36" s="82" t="s">
        <v>193</v>
      </c>
      <c r="I36" s="101"/>
      <c r="J36" s="82"/>
      <c r="K36" s="99">
        <f t="shared" si="4"/>
        <v>0</v>
      </c>
      <c r="L36" s="99">
        <f t="shared" si="5"/>
        <v>0</v>
      </c>
      <c r="M36" s="99">
        <f t="shared" si="6"/>
        <v>0</v>
      </c>
    </row>
    <row r="37" spans="1:13" ht="25.5" customHeight="1">
      <c r="A37" s="28" t="s">
        <v>181</v>
      </c>
      <c r="B37" s="17">
        <f t="shared" ref="B37:M37" si="7">SUM(B28,B31,B34)</f>
        <v>0</v>
      </c>
      <c r="C37" s="17">
        <f t="shared" si="7"/>
        <v>0</v>
      </c>
      <c r="D37" s="17">
        <f t="shared" si="7"/>
        <v>0</v>
      </c>
      <c r="E37" s="17">
        <f t="shared" si="7"/>
        <v>0</v>
      </c>
      <c r="F37" s="17">
        <f t="shared" si="7"/>
        <v>0</v>
      </c>
      <c r="G37" s="17">
        <f t="shared" si="7"/>
        <v>0</v>
      </c>
      <c r="H37" s="17">
        <f t="shared" si="7"/>
        <v>0</v>
      </c>
      <c r="I37" s="17">
        <f t="shared" si="7"/>
        <v>0</v>
      </c>
      <c r="J37" s="17">
        <f t="shared" si="7"/>
        <v>0</v>
      </c>
      <c r="K37" s="17">
        <f t="shared" si="7"/>
        <v>0</v>
      </c>
      <c r="L37" s="17">
        <f t="shared" si="7"/>
        <v>0</v>
      </c>
      <c r="M37" s="17">
        <f t="shared" si="7"/>
        <v>0</v>
      </c>
    </row>
    <row r="38" spans="1:13" ht="18.75" customHeight="1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</row>
    <row r="39" spans="1:13" ht="18.75" customHeight="1">
      <c r="A39" s="120"/>
      <c r="B39" s="120"/>
      <c r="C39" s="120"/>
      <c r="D39" s="120"/>
      <c r="E39" s="126"/>
      <c r="F39" s="127"/>
      <c r="G39" s="81"/>
      <c r="H39" s="81"/>
      <c r="I39" s="127"/>
      <c r="J39" s="81"/>
      <c r="K39" s="81"/>
      <c r="L39" s="81"/>
      <c r="M39" s="81"/>
    </row>
    <row r="40" spans="1:13" ht="18.75" customHeight="1">
      <c r="A40" s="194" t="s">
        <v>158</v>
      </c>
      <c r="B40" s="141"/>
      <c r="C40" s="146" t="s">
        <v>159</v>
      </c>
      <c r="D40" s="141"/>
      <c r="E40" s="141"/>
      <c r="F40" s="141"/>
      <c r="G40" s="141"/>
      <c r="H40" s="141"/>
      <c r="I40" s="141"/>
      <c r="J40" s="59"/>
      <c r="K40" s="185" t="s">
        <v>160</v>
      </c>
      <c r="L40" s="186"/>
      <c r="M40" s="186"/>
    </row>
    <row r="41" spans="1:13" ht="20.25" customHeight="1">
      <c r="A41" s="125" t="s">
        <v>315</v>
      </c>
      <c r="B41" s="121"/>
      <c r="C41" s="147" t="s">
        <v>394</v>
      </c>
      <c r="D41" s="141"/>
      <c r="E41" s="141"/>
      <c r="F41" s="141"/>
      <c r="G41" s="141"/>
      <c r="H41" s="141"/>
      <c r="I41" s="141"/>
      <c r="J41" s="125"/>
      <c r="K41" s="148"/>
      <c r="L41" s="141"/>
      <c r="M41" s="141"/>
    </row>
    <row r="42" spans="1:13" ht="12.75" customHeight="1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</row>
    <row r="43" spans="1:13" ht="12.75" customHeight="1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3" ht="12.75" customHeight="1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</row>
    <row r="45" spans="1:13" ht="12.75" customHeight="1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</row>
    <row r="46" spans="1:13" ht="12.75" customHeight="1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</row>
    <row r="47" spans="1:13" ht="12.75" customHeight="1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</row>
    <row r="48" spans="1:13" ht="12.75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2">
    <mergeCell ref="J25:J26"/>
    <mergeCell ref="K25:K26"/>
    <mergeCell ref="K40:M40"/>
    <mergeCell ref="K41:M41"/>
    <mergeCell ref="A24:A26"/>
    <mergeCell ref="B24:D24"/>
    <mergeCell ref="E24:E26"/>
    <mergeCell ref="F24:J24"/>
    <mergeCell ref="K24:M24"/>
    <mergeCell ref="B25:B26"/>
    <mergeCell ref="C25:D25"/>
    <mergeCell ref="L25:M25"/>
    <mergeCell ref="F25:F26"/>
    <mergeCell ref="G25:G26"/>
    <mergeCell ref="A40:B40"/>
    <mergeCell ref="C40:I40"/>
    <mergeCell ref="C41:I41"/>
    <mergeCell ref="H25:H26"/>
    <mergeCell ref="I25:I26"/>
    <mergeCell ref="A21:M21"/>
    <mergeCell ref="A6:D6"/>
    <mergeCell ref="A7:D7"/>
    <mergeCell ref="A8:D8"/>
    <mergeCell ref="A9:D9"/>
    <mergeCell ref="A10:D10"/>
    <mergeCell ref="A11:D11"/>
    <mergeCell ref="A12:D12"/>
    <mergeCell ref="K16:L16"/>
    <mergeCell ref="A13:D13"/>
    <mergeCell ref="A16:B16"/>
    <mergeCell ref="C16:I16"/>
    <mergeCell ref="C17:I17"/>
    <mergeCell ref="K17:M17"/>
    <mergeCell ref="L3:M3"/>
    <mergeCell ref="J4:M4"/>
    <mergeCell ref="A2:M2"/>
    <mergeCell ref="A4:D5"/>
    <mergeCell ref="E4:E5"/>
    <mergeCell ref="F4:F5"/>
    <mergeCell ref="G4:G5"/>
    <mergeCell ref="H4:H5"/>
    <mergeCell ref="I4:I5"/>
  </mergeCells>
  <pageMargins left="1.1811023622047245" right="0.19685039370078741" top="0.78740157480314965" bottom="0.74803149606299213" header="0" footer="0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topLeftCell="A28" zoomScale="42" zoomScaleNormal="42" workbookViewId="0">
      <selection activeCell="AA41" sqref="AA41:AC41"/>
    </sheetView>
  </sheetViews>
  <sheetFormatPr defaultColWidth="14.44140625" defaultRowHeight="15" customHeight="1"/>
  <cols>
    <col min="1" max="1" width="8.6640625" customWidth="1"/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8" max="11" width="8.6640625" customWidth="1"/>
    <col min="12" max="12" width="12" customWidth="1"/>
    <col min="13" max="16" width="8.6640625" customWidth="1"/>
    <col min="17" max="17" width="12.5546875" customWidth="1"/>
    <col min="18" max="21" width="8.6640625" customWidth="1"/>
    <col min="22" max="22" width="12.33203125" customWidth="1"/>
    <col min="23" max="26" width="8.6640625" customWidth="1"/>
    <col min="27" max="27" width="12.5546875" customWidth="1"/>
    <col min="28" max="31" width="8.6640625" customWidth="1"/>
  </cols>
  <sheetData>
    <row r="1" spans="1:31" ht="12.75" customHeight="1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</row>
    <row r="2" spans="1:31" ht="12.7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"/>
      <c r="Q2" s="2"/>
      <c r="R2" s="2"/>
      <c r="S2" s="2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31" ht="12.75" customHeight="1">
      <c r="A3" s="140" t="s">
        <v>411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</row>
    <row r="4" spans="1:31" ht="12.75" customHeight="1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</row>
    <row r="5" spans="1:31" ht="12.75" customHeight="1">
      <c r="A5" s="94"/>
      <c r="B5" s="94"/>
      <c r="C5" s="94"/>
      <c r="D5" s="94"/>
      <c r="E5" s="94"/>
      <c r="F5" s="94"/>
      <c r="G5" s="94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94"/>
      <c r="W5" s="1"/>
      <c r="X5" s="1"/>
      <c r="Y5" s="1"/>
      <c r="Z5" s="1"/>
      <c r="AA5" s="1"/>
      <c r="AB5" s="1"/>
      <c r="AC5" s="1"/>
      <c r="AD5" s="1"/>
      <c r="AE5" s="102" t="s">
        <v>383</v>
      </c>
    </row>
    <row r="6" spans="1:31" ht="50.25" customHeight="1">
      <c r="A6" s="142" t="s">
        <v>412</v>
      </c>
      <c r="B6" s="197" t="s">
        <v>413</v>
      </c>
      <c r="C6" s="154"/>
      <c r="D6" s="154"/>
      <c r="E6" s="154"/>
      <c r="F6" s="172"/>
      <c r="G6" s="136" t="s">
        <v>414</v>
      </c>
      <c r="H6" s="137"/>
      <c r="I6" s="137"/>
      <c r="J6" s="137"/>
      <c r="K6" s="138"/>
      <c r="L6" s="136" t="s">
        <v>415</v>
      </c>
      <c r="M6" s="137"/>
      <c r="N6" s="137"/>
      <c r="O6" s="137"/>
      <c r="P6" s="138"/>
      <c r="Q6" s="136" t="s">
        <v>416</v>
      </c>
      <c r="R6" s="137"/>
      <c r="S6" s="137"/>
      <c r="T6" s="137"/>
      <c r="U6" s="138"/>
      <c r="V6" s="136" t="s">
        <v>417</v>
      </c>
      <c r="W6" s="137"/>
      <c r="X6" s="137"/>
      <c r="Y6" s="137"/>
      <c r="Z6" s="138"/>
      <c r="AA6" s="136" t="s">
        <v>181</v>
      </c>
      <c r="AB6" s="137"/>
      <c r="AC6" s="137"/>
      <c r="AD6" s="137"/>
      <c r="AE6" s="138"/>
    </row>
    <row r="7" spans="1:31" ht="29.25" customHeight="1">
      <c r="A7" s="195"/>
      <c r="B7" s="198"/>
      <c r="C7" s="141"/>
      <c r="D7" s="141"/>
      <c r="E7" s="141"/>
      <c r="F7" s="199"/>
      <c r="G7" s="142" t="s">
        <v>418</v>
      </c>
      <c r="H7" s="136" t="s">
        <v>419</v>
      </c>
      <c r="I7" s="137"/>
      <c r="J7" s="137"/>
      <c r="K7" s="138"/>
      <c r="L7" s="142" t="s">
        <v>418</v>
      </c>
      <c r="M7" s="136" t="s">
        <v>419</v>
      </c>
      <c r="N7" s="137"/>
      <c r="O7" s="137"/>
      <c r="P7" s="138"/>
      <c r="Q7" s="142" t="s">
        <v>418</v>
      </c>
      <c r="R7" s="136" t="s">
        <v>419</v>
      </c>
      <c r="S7" s="137"/>
      <c r="T7" s="137"/>
      <c r="U7" s="138"/>
      <c r="V7" s="142" t="s">
        <v>418</v>
      </c>
      <c r="W7" s="136" t="s">
        <v>419</v>
      </c>
      <c r="X7" s="137"/>
      <c r="Y7" s="137"/>
      <c r="Z7" s="138"/>
      <c r="AA7" s="142" t="s">
        <v>418</v>
      </c>
      <c r="AB7" s="136" t="s">
        <v>419</v>
      </c>
      <c r="AC7" s="137"/>
      <c r="AD7" s="137"/>
      <c r="AE7" s="138"/>
    </row>
    <row r="8" spans="1:31" ht="26.25" customHeight="1">
      <c r="A8" s="143"/>
      <c r="B8" s="173"/>
      <c r="C8" s="152"/>
      <c r="D8" s="152"/>
      <c r="E8" s="152"/>
      <c r="F8" s="174"/>
      <c r="G8" s="143"/>
      <c r="H8" s="14" t="s">
        <v>420</v>
      </c>
      <c r="I8" s="14" t="s">
        <v>421</v>
      </c>
      <c r="J8" s="14" t="s">
        <v>422</v>
      </c>
      <c r="K8" s="14" t="s">
        <v>190</v>
      </c>
      <c r="L8" s="143"/>
      <c r="M8" s="14" t="s">
        <v>420</v>
      </c>
      <c r="N8" s="14" t="s">
        <v>421</v>
      </c>
      <c r="O8" s="14" t="s">
        <v>422</v>
      </c>
      <c r="P8" s="14" t="s">
        <v>190</v>
      </c>
      <c r="Q8" s="143"/>
      <c r="R8" s="14" t="s">
        <v>420</v>
      </c>
      <c r="S8" s="14" t="s">
        <v>421</v>
      </c>
      <c r="T8" s="14" t="s">
        <v>422</v>
      </c>
      <c r="U8" s="14" t="s">
        <v>190</v>
      </c>
      <c r="V8" s="143"/>
      <c r="W8" s="14" t="s">
        <v>420</v>
      </c>
      <c r="X8" s="14" t="s">
        <v>421</v>
      </c>
      <c r="Y8" s="14" t="s">
        <v>422</v>
      </c>
      <c r="Z8" s="14" t="s">
        <v>190</v>
      </c>
      <c r="AA8" s="143"/>
      <c r="AB8" s="14" t="s">
        <v>420</v>
      </c>
      <c r="AC8" s="14" t="s">
        <v>421</v>
      </c>
      <c r="AD8" s="14" t="s">
        <v>422</v>
      </c>
      <c r="AE8" s="14" t="s">
        <v>190</v>
      </c>
    </row>
    <row r="9" spans="1:31" ht="18.75" customHeight="1">
      <c r="A9" s="14">
        <v>1</v>
      </c>
      <c r="B9" s="136">
        <v>2</v>
      </c>
      <c r="C9" s="137"/>
      <c r="D9" s="137"/>
      <c r="E9" s="137"/>
      <c r="F9" s="138"/>
      <c r="G9" s="14">
        <v>3</v>
      </c>
      <c r="H9" s="14">
        <v>4</v>
      </c>
      <c r="I9" s="14">
        <v>5</v>
      </c>
      <c r="J9" s="14">
        <v>6</v>
      </c>
      <c r="K9" s="14">
        <v>7</v>
      </c>
      <c r="L9" s="14">
        <v>8</v>
      </c>
      <c r="M9" s="14">
        <v>9</v>
      </c>
      <c r="N9" s="14">
        <v>10</v>
      </c>
      <c r="O9" s="14">
        <v>11</v>
      </c>
      <c r="P9" s="14">
        <v>12</v>
      </c>
      <c r="Q9" s="14">
        <v>13</v>
      </c>
      <c r="R9" s="14">
        <v>14</v>
      </c>
      <c r="S9" s="14">
        <v>15</v>
      </c>
      <c r="T9" s="14">
        <v>16</v>
      </c>
      <c r="U9" s="14">
        <v>17</v>
      </c>
      <c r="V9" s="15">
        <v>18</v>
      </c>
      <c r="W9" s="15">
        <v>19</v>
      </c>
      <c r="X9" s="15">
        <v>20</v>
      </c>
      <c r="Y9" s="15">
        <v>21</v>
      </c>
      <c r="Z9" s="15">
        <v>22</v>
      </c>
      <c r="AA9" s="15">
        <v>23</v>
      </c>
      <c r="AB9" s="15">
        <v>24</v>
      </c>
      <c r="AC9" s="15">
        <v>25</v>
      </c>
      <c r="AD9" s="15">
        <v>26</v>
      </c>
      <c r="AE9" s="15">
        <v>27</v>
      </c>
    </row>
    <row r="10" spans="1:31" ht="21.75" customHeight="1">
      <c r="A10" s="103">
        <v>1</v>
      </c>
      <c r="B10" s="200" t="s">
        <v>386</v>
      </c>
      <c r="C10" s="137"/>
      <c r="D10" s="137"/>
      <c r="E10" s="137"/>
      <c r="F10" s="138"/>
      <c r="G10" s="99">
        <f t="shared" ref="G10:G15" si="0">SUM(H10,I10,J10,K10)</f>
        <v>0</v>
      </c>
      <c r="H10" s="65"/>
      <c r="I10" s="65"/>
      <c r="J10" s="65"/>
      <c r="K10" s="65"/>
      <c r="L10" s="99">
        <f t="shared" ref="L10:L15" si="1">SUM(M10,N10,O10,P10)</f>
        <v>0</v>
      </c>
      <c r="M10" s="65"/>
      <c r="N10" s="65"/>
      <c r="O10" s="65"/>
      <c r="P10" s="65"/>
      <c r="Q10" s="99">
        <f t="shared" ref="Q10:Q15" si="2">SUM(R10,S10,T10,U10)</f>
        <v>0</v>
      </c>
      <c r="R10" s="65"/>
      <c r="S10" s="65"/>
      <c r="T10" s="65"/>
      <c r="U10" s="65"/>
      <c r="V10" s="99">
        <f t="shared" ref="V10:V15" si="3">SUM(W10,X10,Y10,Z10)</f>
        <v>0</v>
      </c>
      <c r="W10" s="65"/>
      <c r="X10" s="65"/>
      <c r="Y10" s="65"/>
      <c r="Z10" s="65"/>
      <c r="AA10" s="17">
        <f t="shared" ref="AA10:AA16" si="4">SUM(AB10,AC10,AD10,AE10)</f>
        <v>0</v>
      </c>
      <c r="AB10" s="99">
        <f t="shared" ref="AB10:AE10" si="5">SUM(H10,M10,R10,W10)</f>
        <v>0</v>
      </c>
      <c r="AC10" s="99">
        <f t="shared" si="5"/>
        <v>0</v>
      </c>
      <c r="AD10" s="99">
        <f t="shared" si="5"/>
        <v>0</v>
      </c>
      <c r="AE10" s="99">
        <f t="shared" si="5"/>
        <v>0</v>
      </c>
    </row>
    <row r="11" spans="1:31" ht="21.75" customHeight="1">
      <c r="A11" s="103">
        <v>2</v>
      </c>
      <c r="B11" s="200" t="s">
        <v>423</v>
      </c>
      <c r="C11" s="137"/>
      <c r="D11" s="137"/>
      <c r="E11" s="137"/>
      <c r="F11" s="138"/>
      <c r="G11" s="99">
        <f t="shared" si="0"/>
        <v>0</v>
      </c>
      <c r="H11" s="65"/>
      <c r="I11" s="65"/>
      <c r="J11" s="65"/>
      <c r="K11" s="65"/>
      <c r="L11" s="99">
        <f t="shared" si="1"/>
        <v>0</v>
      </c>
      <c r="M11" s="65"/>
      <c r="N11" s="65"/>
      <c r="O11" s="65"/>
      <c r="P11" s="65"/>
      <c r="Q11" s="99">
        <f t="shared" si="2"/>
        <v>0</v>
      </c>
      <c r="R11" s="65"/>
      <c r="S11" s="65"/>
      <c r="T11" s="65"/>
      <c r="U11" s="65"/>
      <c r="V11" s="99">
        <f t="shared" si="3"/>
        <v>0</v>
      </c>
      <c r="W11" s="65"/>
      <c r="X11" s="65"/>
      <c r="Y11" s="65"/>
      <c r="Z11" s="65"/>
      <c r="AA11" s="17">
        <f t="shared" si="4"/>
        <v>0</v>
      </c>
      <c r="AB11" s="99">
        <f t="shared" ref="AB11:AE11" si="6">SUM(H11,M11,R11,W11)</f>
        <v>0</v>
      </c>
      <c r="AC11" s="99">
        <f t="shared" si="6"/>
        <v>0</v>
      </c>
      <c r="AD11" s="99">
        <f t="shared" si="6"/>
        <v>0</v>
      </c>
      <c r="AE11" s="99">
        <f t="shared" si="6"/>
        <v>0</v>
      </c>
    </row>
    <row r="12" spans="1:31" ht="39.75" customHeight="1">
      <c r="A12" s="103">
        <v>3</v>
      </c>
      <c r="B12" s="200" t="s">
        <v>424</v>
      </c>
      <c r="C12" s="137"/>
      <c r="D12" s="137"/>
      <c r="E12" s="137"/>
      <c r="F12" s="138"/>
      <c r="G12" s="99">
        <f t="shared" si="0"/>
        <v>0</v>
      </c>
      <c r="H12" s="65"/>
      <c r="I12" s="65"/>
      <c r="J12" s="65"/>
      <c r="K12" s="65"/>
      <c r="L12" s="99">
        <f t="shared" si="1"/>
        <v>0</v>
      </c>
      <c r="M12" s="65"/>
      <c r="N12" s="65"/>
      <c r="O12" s="65"/>
      <c r="P12" s="65"/>
      <c r="Q12" s="99">
        <f t="shared" si="2"/>
        <v>0</v>
      </c>
      <c r="R12" s="65"/>
      <c r="S12" s="65"/>
      <c r="T12" s="65"/>
      <c r="U12" s="65"/>
      <c r="V12" s="99">
        <f t="shared" si="3"/>
        <v>0</v>
      </c>
      <c r="W12" s="65"/>
      <c r="X12" s="65"/>
      <c r="Y12" s="65"/>
      <c r="Z12" s="65"/>
      <c r="AA12" s="17">
        <f t="shared" si="4"/>
        <v>0</v>
      </c>
      <c r="AB12" s="99">
        <f t="shared" ref="AB12:AE12" si="7">SUM(H12,M12,R12,W12)</f>
        <v>0</v>
      </c>
      <c r="AC12" s="99">
        <f t="shared" si="7"/>
        <v>0</v>
      </c>
      <c r="AD12" s="99">
        <f t="shared" si="7"/>
        <v>0</v>
      </c>
      <c r="AE12" s="99">
        <f t="shared" si="7"/>
        <v>0</v>
      </c>
    </row>
    <row r="13" spans="1:31" ht="46.5" customHeight="1">
      <c r="A13" s="103">
        <v>4</v>
      </c>
      <c r="B13" s="200" t="s">
        <v>425</v>
      </c>
      <c r="C13" s="137"/>
      <c r="D13" s="137"/>
      <c r="E13" s="137"/>
      <c r="F13" s="138"/>
      <c r="G13" s="99">
        <f t="shared" si="0"/>
        <v>0</v>
      </c>
      <c r="H13" s="65"/>
      <c r="I13" s="65"/>
      <c r="J13" s="65"/>
      <c r="K13" s="65"/>
      <c r="L13" s="99">
        <f t="shared" si="1"/>
        <v>0</v>
      </c>
      <c r="M13" s="65"/>
      <c r="N13" s="65"/>
      <c r="O13" s="65"/>
      <c r="P13" s="65"/>
      <c r="Q13" s="99">
        <f t="shared" si="2"/>
        <v>0</v>
      </c>
      <c r="R13" s="65"/>
      <c r="S13" s="65"/>
      <c r="T13" s="65"/>
      <c r="U13" s="65"/>
      <c r="V13" s="99">
        <f t="shared" si="3"/>
        <v>0</v>
      </c>
      <c r="W13" s="65"/>
      <c r="X13" s="65"/>
      <c r="Y13" s="65"/>
      <c r="Z13" s="65"/>
      <c r="AA13" s="17">
        <f t="shared" si="4"/>
        <v>0</v>
      </c>
      <c r="AB13" s="99">
        <f t="shared" ref="AB13:AE13" si="8">SUM(H13,M13,R13,W13)</f>
        <v>0</v>
      </c>
      <c r="AC13" s="99">
        <f t="shared" si="8"/>
        <v>0</v>
      </c>
      <c r="AD13" s="99">
        <f t="shared" si="8"/>
        <v>0</v>
      </c>
      <c r="AE13" s="99">
        <f t="shared" si="8"/>
        <v>0</v>
      </c>
    </row>
    <row r="14" spans="1:31" ht="39.75" customHeight="1">
      <c r="A14" s="103">
        <v>5</v>
      </c>
      <c r="B14" s="200" t="s">
        <v>426</v>
      </c>
      <c r="C14" s="137"/>
      <c r="D14" s="137"/>
      <c r="E14" s="137"/>
      <c r="F14" s="138"/>
      <c r="G14" s="99">
        <f t="shared" si="0"/>
        <v>0</v>
      </c>
      <c r="H14" s="65"/>
      <c r="I14" s="65"/>
      <c r="J14" s="65"/>
      <c r="K14" s="65"/>
      <c r="L14" s="99">
        <f t="shared" si="1"/>
        <v>0</v>
      </c>
      <c r="M14" s="65"/>
      <c r="N14" s="65"/>
      <c r="O14" s="65"/>
      <c r="P14" s="65"/>
      <c r="Q14" s="99">
        <f t="shared" si="2"/>
        <v>0</v>
      </c>
      <c r="R14" s="65"/>
      <c r="S14" s="65"/>
      <c r="T14" s="65"/>
      <c r="U14" s="65"/>
      <c r="V14" s="99">
        <f t="shared" si="3"/>
        <v>0</v>
      </c>
      <c r="W14" s="65"/>
      <c r="X14" s="65"/>
      <c r="Y14" s="65"/>
      <c r="Z14" s="65"/>
      <c r="AA14" s="17">
        <f t="shared" si="4"/>
        <v>0</v>
      </c>
      <c r="AB14" s="99">
        <f t="shared" ref="AB14:AE14" si="9">SUM(H14,M14,R14,W14)</f>
        <v>0</v>
      </c>
      <c r="AC14" s="99">
        <f t="shared" si="9"/>
        <v>0</v>
      </c>
      <c r="AD14" s="99">
        <f t="shared" si="9"/>
        <v>0</v>
      </c>
      <c r="AE14" s="99">
        <f t="shared" si="9"/>
        <v>0</v>
      </c>
    </row>
    <row r="15" spans="1:31" ht="21.75" customHeight="1">
      <c r="A15" s="103">
        <v>6</v>
      </c>
      <c r="B15" s="200" t="s">
        <v>392</v>
      </c>
      <c r="C15" s="137"/>
      <c r="D15" s="137"/>
      <c r="E15" s="137"/>
      <c r="F15" s="138"/>
      <c r="G15" s="99">
        <f t="shared" si="0"/>
        <v>0</v>
      </c>
      <c r="H15" s="65"/>
      <c r="I15" s="65"/>
      <c r="J15" s="65"/>
      <c r="K15" s="65"/>
      <c r="L15" s="99">
        <f t="shared" si="1"/>
        <v>0</v>
      </c>
      <c r="M15" s="65"/>
      <c r="N15" s="65"/>
      <c r="O15" s="65"/>
      <c r="P15" s="65"/>
      <c r="Q15" s="99">
        <f t="shared" si="2"/>
        <v>0</v>
      </c>
      <c r="R15" s="65"/>
      <c r="S15" s="65"/>
      <c r="T15" s="65"/>
      <c r="U15" s="65"/>
      <c r="V15" s="99">
        <f t="shared" si="3"/>
        <v>0</v>
      </c>
      <c r="W15" s="65"/>
      <c r="X15" s="65"/>
      <c r="Y15" s="65"/>
      <c r="Z15" s="65"/>
      <c r="AA15" s="17">
        <f t="shared" si="4"/>
        <v>0</v>
      </c>
      <c r="AB15" s="99">
        <f t="shared" ref="AB15:AE15" si="10">SUM(H15,M15,R15,W15)</f>
        <v>0</v>
      </c>
      <c r="AC15" s="99">
        <f t="shared" si="10"/>
        <v>0</v>
      </c>
      <c r="AD15" s="99">
        <f t="shared" si="10"/>
        <v>0</v>
      </c>
      <c r="AE15" s="99">
        <f t="shared" si="10"/>
        <v>0</v>
      </c>
    </row>
    <row r="16" spans="1:31" ht="21.75" customHeight="1">
      <c r="A16" s="201" t="s">
        <v>181</v>
      </c>
      <c r="B16" s="137"/>
      <c r="C16" s="137"/>
      <c r="D16" s="137"/>
      <c r="E16" s="137"/>
      <c r="F16" s="138"/>
      <c r="G16" s="67">
        <f t="shared" ref="G16:Z16" si="11">SUM(G10:G15)</f>
        <v>0</v>
      </c>
      <c r="H16" s="67">
        <f t="shared" si="11"/>
        <v>0</v>
      </c>
      <c r="I16" s="67">
        <f t="shared" si="11"/>
        <v>0</v>
      </c>
      <c r="J16" s="67">
        <f t="shared" si="11"/>
        <v>0</v>
      </c>
      <c r="K16" s="67">
        <f t="shared" si="11"/>
        <v>0</v>
      </c>
      <c r="L16" s="67">
        <f t="shared" si="11"/>
        <v>0</v>
      </c>
      <c r="M16" s="67">
        <f t="shared" si="11"/>
        <v>0</v>
      </c>
      <c r="N16" s="67">
        <f t="shared" si="11"/>
        <v>0</v>
      </c>
      <c r="O16" s="67">
        <f t="shared" si="11"/>
        <v>0</v>
      </c>
      <c r="P16" s="67">
        <f t="shared" si="11"/>
        <v>0</v>
      </c>
      <c r="Q16" s="67">
        <f t="shared" si="11"/>
        <v>0</v>
      </c>
      <c r="R16" s="67">
        <f t="shared" si="11"/>
        <v>0</v>
      </c>
      <c r="S16" s="67">
        <f t="shared" si="11"/>
        <v>0</v>
      </c>
      <c r="T16" s="67">
        <f t="shared" si="11"/>
        <v>0</v>
      </c>
      <c r="U16" s="67">
        <f t="shared" si="11"/>
        <v>0</v>
      </c>
      <c r="V16" s="67">
        <f t="shared" si="11"/>
        <v>0</v>
      </c>
      <c r="W16" s="67">
        <f t="shared" si="11"/>
        <v>0</v>
      </c>
      <c r="X16" s="67">
        <f t="shared" si="11"/>
        <v>0</v>
      </c>
      <c r="Y16" s="67">
        <f t="shared" si="11"/>
        <v>0</v>
      </c>
      <c r="Z16" s="67">
        <f t="shared" si="11"/>
        <v>0</v>
      </c>
      <c r="AA16" s="17">
        <f t="shared" si="4"/>
        <v>0</v>
      </c>
      <c r="AB16" s="67">
        <f t="shared" ref="AB16:AE16" si="12">SUM(AB10:AB15)</f>
        <v>0</v>
      </c>
      <c r="AC16" s="67">
        <f t="shared" si="12"/>
        <v>0</v>
      </c>
      <c r="AD16" s="67">
        <f t="shared" si="12"/>
        <v>0</v>
      </c>
      <c r="AE16" s="67">
        <f t="shared" si="12"/>
        <v>0</v>
      </c>
    </row>
    <row r="17" spans="1:31" ht="21.75" customHeight="1">
      <c r="A17" s="180" t="s">
        <v>427</v>
      </c>
      <c r="B17" s="137"/>
      <c r="C17" s="137"/>
      <c r="D17" s="137"/>
      <c r="E17" s="137"/>
      <c r="F17" s="138"/>
      <c r="G17" s="67" t="e">
        <f>G16/AA16*100</f>
        <v>#DIV/0!</v>
      </c>
      <c r="H17" s="104"/>
      <c r="I17" s="104"/>
      <c r="J17" s="104"/>
      <c r="K17" s="104"/>
      <c r="L17" s="67" t="e">
        <f>L16/AA16*100</f>
        <v>#DIV/0!</v>
      </c>
      <c r="M17" s="104"/>
      <c r="N17" s="104"/>
      <c r="O17" s="104"/>
      <c r="P17" s="104"/>
      <c r="Q17" s="67" t="e">
        <f>Q16/AA16*100</f>
        <v>#DIV/0!</v>
      </c>
      <c r="R17" s="104"/>
      <c r="S17" s="104"/>
      <c r="T17" s="104"/>
      <c r="U17" s="104"/>
      <c r="V17" s="67" t="e">
        <f>V16/AA16*100</f>
        <v>#DIV/0!</v>
      </c>
      <c r="W17" s="95"/>
      <c r="X17" s="95"/>
      <c r="Y17" s="95"/>
      <c r="Z17" s="95"/>
      <c r="AA17" s="67" t="e">
        <f>SUM(G17,L17,Q17,V17)</f>
        <v>#DIV/0!</v>
      </c>
      <c r="AB17" s="95"/>
      <c r="AC17" s="95"/>
      <c r="AD17" s="95"/>
      <c r="AE17" s="95"/>
    </row>
    <row r="18" spans="1:31" ht="20.25" customHeight="1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</row>
    <row r="19" spans="1:31" ht="20.25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</row>
    <row r="20" spans="1:31" ht="20.2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</row>
    <row r="21" spans="1:31" ht="20.2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</row>
    <row r="22" spans="1:31" ht="20.25" customHeight="1">
      <c r="A22" s="140" t="s">
        <v>428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</row>
    <row r="23" spans="1:31" ht="20.25" customHeight="1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</row>
    <row r="24" spans="1:31" ht="20.25" customHeight="1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202" t="s">
        <v>383</v>
      </c>
      <c r="AE24" s="152"/>
    </row>
    <row r="25" spans="1:31" ht="20.25" customHeight="1">
      <c r="A25" s="144" t="s">
        <v>412</v>
      </c>
      <c r="B25" s="142" t="s">
        <v>429</v>
      </c>
      <c r="C25" s="197" t="s">
        <v>430</v>
      </c>
      <c r="D25" s="172"/>
      <c r="E25" s="197" t="s">
        <v>431</v>
      </c>
      <c r="F25" s="172"/>
      <c r="G25" s="197" t="s">
        <v>432</v>
      </c>
      <c r="H25" s="172"/>
      <c r="I25" s="197" t="s">
        <v>433</v>
      </c>
      <c r="J25" s="172"/>
      <c r="K25" s="136" t="s">
        <v>434</v>
      </c>
      <c r="L25" s="137"/>
      <c r="M25" s="137"/>
      <c r="N25" s="137"/>
      <c r="O25" s="137"/>
      <c r="P25" s="137"/>
      <c r="Q25" s="137"/>
      <c r="R25" s="137"/>
      <c r="S25" s="137"/>
      <c r="T25" s="138"/>
      <c r="U25" s="197" t="s">
        <v>435</v>
      </c>
      <c r="V25" s="154"/>
      <c r="W25" s="154"/>
      <c r="X25" s="154"/>
      <c r="Y25" s="172"/>
      <c r="Z25" s="197" t="s">
        <v>436</v>
      </c>
      <c r="AA25" s="154"/>
      <c r="AB25" s="154"/>
      <c r="AC25" s="154"/>
      <c r="AD25" s="154"/>
      <c r="AE25" s="172"/>
    </row>
    <row r="26" spans="1:31" ht="20.25" customHeight="1">
      <c r="A26" s="195"/>
      <c r="B26" s="195"/>
      <c r="C26" s="198"/>
      <c r="D26" s="199"/>
      <c r="E26" s="198"/>
      <c r="F26" s="199"/>
      <c r="G26" s="198"/>
      <c r="H26" s="199"/>
      <c r="I26" s="198"/>
      <c r="J26" s="199"/>
      <c r="K26" s="197" t="s">
        <v>437</v>
      </c>
      <c r="L26" s="172"/>
      <c r="M26" s="197" t="s">
        <v>438</v>
      </c>
      <c r="N26" s="172"/>
      <c r="O26" s="136" t="s">
        <v>439</v>
      </c>
      <c r="P26" s="137"/>
      <c r="Q26" s="137"/>
      <c r="R26" s="137"/>
      <c r="S26" s="137"/>
      <c r="T26" s="138"/>
      <c r="U26" s="198"/>
      <c r="V26" s="141"/>
      <c r="W26" s="141"/>
      <c r="X26" s="141"/>
      <c r="Y26" s="199"/>
      <c r="Z26" s="198"/>
      <c r="AA26" s="141"/>
      <c r="AB26" s="141"/>
      <c r="AC26" s="141"/>
      <c r="AD26" s="141"/>
      <c r="AE26" s="199"/>
    </row>
    <row r="27" spans="1:31" ht="141" customHeight="1">
      <c r="A27" s="143"/>
      <c r="B27" s="143"/>
      <c r="C27" s="173"/>
      <c r="D27" s="174"/>
      <c r="E27" s="173"/>
      <c r="F27" s="174"/>
      <c r="G27" s="173"/>
      <c r="H27" s="174"/>
      <c r="I27" s="173"/>
      <c r="J27" s="174"/>
      <c r="K27" s="173"/>
      <c r="L27" s="174"/>
      <c r="M27" s="173"/>
      <c r="N27" s="174"/>
      <c r="O27" s="136" t="s">
        <v>440</v>
      </c>
      <c r="P27" s="138"/>
      <c r="Q27" s="136" t="s">
        <v>441</v>
      </c>
      <c r="R27" s="138"/>
      <c r="S27" s="136" t="s">
        <v>442</v>
      </c>
      <c r="T27" s="138"/>
      <c r="U27" s="173"/>
      <c r="V27" s="152"/>
      <c r="W27" s="152"/>
      <c r="X27" s="152"/>
      <c r="Y27" s="174"/>
      <c r="Z27" s="173"/>
      <c r="AA27" s="152"/>
      <c r="AB27" s="152"/>
      <c r="AC27" s="152"/>
      <c r="AD27" s="152"/>
      <c r="AE27" s="174"/>
    </row>
    <row r="28" spans="1:31" ht="20.25" customHeight="1">
      <c r="A28" s="15">
        <v>1</v>
      </c>
      <c r="B28" s="14">
        <v>2</v>
      </c>
      <c r="C28" s="136">
        <v>3</v>
      </c>
      <c r="D28" s="138"/>
      <c r="E28" s="136">
        <v>4</v>
      </c>
      <c r="F28" s="138"/>
      <c r="G28" s="136">
        <v>5</v>
      </c>
      <c r="H28" s="138"/>
      <c r="I28" s="136">
        <v>6</v>
      </c>
      <c r="J28" s="138"/>
      <c r="K28" s="136">
        <v>7</v>
      </c>
      <c r="L28" s="138"/>
      <c r="M28" s="136">
        <v>8</v>
      </c>
      <c r="N28" s="138"/>
      <c r="O28" s="136">
        <v>9</v>
      </c>
      <c r="P28" s="138"/>
      <c r="Q28" s="166">
        <v>10</v>
      </c>
      <c r="R28" s="138"/>
      <c r="S28" s="136">
        <v>11</v>
      </c>
      <c r="T28" s="138"/>
      <c r="U28" s="136">
        <v>12</v>
      </c>
      <c r="V28" s="137"/>
      <c r="W28" s="137"/>
      <c r="X28" s="137"/>
      <c r="Y28" s="138"/>
      <c r="Z28" s="136">
        <v>13</v>
      </c>
      <c r="AA28" s="137"/>
      <c r="AB28" s="137"/>
      <c r="AC28" s="137"/>
      <c r="AD28" s="137"/>
      <c r="AE28" s="138"/>
    </row>
    <row r="29" spans="1:31" ht="20.25" customHeight="1">
      <c r="A29" s="103"/>
      <c r="B29" s="105"/>
      <c r="C29" s="205"/>
      <c r="D29" s="138"/>
      <c r="E29" s="203"/>
      <c r="F29" s="138"/>
      <c r="G29" s="203"/>
      <c r="H29" s="138"/>
      <c r="I29" s="203"/>
      <c r="J29" s="138"/>
      <c r="K29" s="203"/>
      <c r="L29" s="138"/>
      <c r="M29" s="206">
        <f t="shared" ref="M29:M35" si="13">SUM(O29,Q29,S29)</f>
        <v>0</v>
      </c>
      <c r="N29" s="138"/>
      <c r="O29" s="203"/>
      <c r="P29" s="138"/>
      <c r="Q29" s="203"/>
      <c r="R29" s="138"/>
      <c r="S29" s="203"/>
      <c r="T29" s="138"/>
      <c r="U29" s="167"/>
      <c r="V29" s="137"/>
      <c r="W29" s="137"/>
      <c r="X29" s="137"/>
      <c r="Y29" s="138"/>
      <c r="Z29" s="204"/>
      <c r="AA29" s="137"/>
      <c r="AB29" s="137"/>
      <c r="AC29" s="137"/>
      <c r="AD29" s="137"/>
      <c r="AE29" s="138"/>
    </row>
    <row r="30" spans="1:31" ht="20.25" customHeight="1">
      <c r="A30" s="103"/>
      <c r="B30" s="105"/>
      <c r="C30" s="205"/>
      <c r="D30" s="138"/>
      <c r="E30" s="203"/>
      <c r="F30" s="138"/>
      <c r="G30" s="203"/>
      <c r="H30" s="138"/>
      <c r="I30" s="203"/>
      <c r="J30" s="138"/>
      <c r="K30" s="203"/>
      <c r="L30" s="138"/>
      <c r="M30" s="206">
        <f t="shared" si="13"/>
        <v>0</v>
      </c>
      <c r="N30" s="138"/>
      <c r="O30" s="203"/>
      <c r="P30" s="138"/>
      <c r="Q30" s="203"/>
      <c r="R30" s="138"/>
      <c r="S30" s="203"/>
      <c r="T30" s="138"/>
      <c r="U30" s="167"/>
      <c r="V30" s="137"/>
      <c r="W30" s="137"/>
      <c r="X30" s="137"/>
      <c r="Y30" s="138"/>
      <c r="Z30" s="204"/>
      <c r="AA30" s="137"/>
      <c r="AB30" s="137"/>
      <c r="AC30" s="137"/>
      <c r="AD30" s="137"/>
      <c r="AE30" s="138"/>
    </row>
    <row r="31" spans="1:31" ht="20.25" customHeight="1">
      <c r="A31" s="103"/>
      <c r="B31" s="105"/>
      <c r="C31" s="205"/>
      <c r="D31" s="138"/>
      <c r="E31" s="203"/>
      <c r="F31" s="138"/>
      <c r="G31" s="203"/>
      <c r="H31" s="138"/>
      <c r="I31" s="203"/>
      <c r="J31" s="138"/>
      <c r="K31" s="203"/>
      <c r="L31" s="138"/>
      <c r="M31" s="206">
        <f t="shared" si="13"/>
        <v>0</v>
      </c>
      <c r="N31" s="138"/>
      <c r="O31" s="203"/>
      <c r="P31" s="138"/>
      <c r="Q31" s="203"/>
      <c r="R31" s="138"/>
      <c r="S31" s="203"/>
      <c r="T31" s="138"/>
      <c r="U31" s="167"/>
      <c r="V31" s="137"/>
      <c r="W31" s="137"/>
      <c r="X31" s="137"/>
      <c r="Y31" s="138"/>
      <c r="Z31" s="204"/>
      <c r="AA31" s="137"/>
      <c r="AB31" s="137"/>
      <c r="AC31" s="137"/>
      <c r="AD31" s="137"/>
      <c r="AE31" s="138"/>
    </row>
    <row r="32" spans="1:31" ht="20.25" customHeight="1">
      <c r="A32" s="103"/>
      <c r="B32" s="105"/>
      <c r="C32" s="205"/>
      <c r="D32" s="138"/>
      <c r="E32" s="203"/>
      <c r="F32" s="138"/>
      <c r="G32" s="203"/>
      <c r="H32" s="138"/>
      <c r="I32" s="203"/>
      <c r="J32" s="138"/>
      <c r="K32" s="203"/>
      <c r="L32" s="138"/>
      <c r="M32" s="206">
        <f t="shared" si="13"/>
        <v>0</v>
      </c>
      <c r="N32" s="138"/>
      <c r="O32" s="203"/>
      <c r="P32" s="138"/>
      <c r="Q32" s="203"/>
      <c r="R32" s="138"/>
      <c r="S32" s="203"/>
      <c r="T32" s="138"/>
      <c r="U32" s="167"/>
      <c r="V32" s="137"/>
      <c r="W32" s="137"/>
      <c r="X32" s="137"/>
      <c r="Y32" s="138"/>
      <c r="Z32" s="204"/>
      <c r="AA32" s="137"/>
      <c r="AB32" s="137"/>
      <c r="AC32" s="137"/>
      <c r="AD32" s="137"/>
      <c r="AE32" s="138"/>
    </row>
    <row r="33" spans="1:31" ht="20.25" customHeight="1">
      <c r="A33" s="103"/>
      <c r="B33" s="105"/>
      <c r="C33" s="205"/>
      <c r="D33" s="138"/>
      <c r="E33" s="203"/>
      <c r="F33" s="138"/>
      <c r="G33" s="203"/>
      <c r="H33" s="138"/>
      <c r="I33" s="203"/>
      <c r="J33" s="138"/>
      <c r="K33" s="203"/>
      <c r="L33" s="138"/>
      <c r="M33" s="206">
        <f t="shared" si="13"/>
        <v>0</v>
      </c>
      <c r="N33" s="138"/>
      <c r="O33" s="203"/>
      <c r="P33" s="138"/>
      <c r="Q33" s="203"/>
      <c r="R33" s="138"/>
      <c r="S33" s="203"/>
      <c r="T33" s="138"/>
      <c r="U33" s="167"/>
      <c r="V33" s="137"/>
      <c r="W33" s="137"/>
      <c r="X33" s="137"/>
      <c r="Y33" s="138"/>
      <c r="Z33" s="204"/>
      <c r="AA33" s="137"/>
      <c r="AB33" s="137"/>
      <c r="AC33" s="137"/>
      <c r="AD33" s="137"/>
      <c r="AE33" s="138"/>
    </row>
    <row r="34" spans="1:31" ht="20.25" customHeight="1">
      <c r="A34" s="103"/>
      <c r="B34" s="105"/>
      <c r="C34" s="205"/>
      <c r="D34" s="138"/>
      <c r="E34" s="203"/>
      <c r="F34" s="138"/>
      <c r="G34" s="203"/>
      <c r="H34" s="138"/>
      <c r="I34" s="203"/>
      <c r="J34" s="138"/>
      <c r="K34" s="203"/>
      <c r="L34" s="138"/>
      <c r="M34" s="206">
        <f t="shared" si="13"/>
        <v>0</v>
      </c>
      <c r="N34" s="138"/>
      <c r="O34" s="203"/>
      <c r="P34" s="138"/>
      <c r="Q34" s="203"/>
      <c r="R34" s="138"/>
      <c r="S34" s="203"/>
      <c r="T34" s="138"/>
      <c r="U34" s="167"/>
      <c r="V34" s="137"/>
      <c r="W34" s="137"/>
      <c r="X34" s="137"/>
      <c r="Y34" s="138"/>
      <c r="Z34" s="204"/>
      <c r="AA34" s="137"/>
      <c r="AB34" s="137"/>
      <c r="AC34" s="137"/>
      <c r="AD34" s="137"/>
      <c r="AE34" s="138"/>
    </row>
    <row r="35" spans="1:31" ht="20.25" customHeight="1">
      <c r="A35" s="103"/>
      <c r="B35" s="105"/>
      <c r="C35" s="205"/>
      <c r="D35" s="138"/>
      <c r="E35" s="203"/>
      <c r="F35" s="138"/>
      <c r="G35" s="203"/>
      <c r="H35" s="138"/>
      <c r="I35" s="203"/>
      <c r="J35" s="138"/>
      <c r="K35" s="203"/>
      <c r="L35" s="138"/>
      <c r="M35" s="206">
        <f t="shared" si="13"/>
        <v>0</v>
      </c>
      <c r="N35" s="138"/>
      <c r="O35" s="203"/>
      <c r="P35" s="138"/>
      <c r="Q35" s="203"/>
      <c r="R35" s="138"/>
      <c r="S35" s="203"/>
      <c r="T35" s="138"/>
      <c r="U35" s="167"/>
      <c r="V35" s="137"/>
      <c r="W35" s="137"/>
      <c r="X35" s="137"/>
      <c r="Y35" s="138"/>
      <c r="Z35" s="204"/>
      <c r="AA35" s="137"/>
      <c r="AB35" s="137"/>
      <c r="AC35" s="137"/>
      <c r="AD35" s="137"/>
      <c r="AE35" s="138"/>
    </row>
    <row r="36" spans="1:31" ht="20.25" customHeight="1">
      <c r="A36" s="180" t="s">
        <v>181</v>
      </c>
      <c r="B36" s="137"/>
      <c r="C36" s="137"/>
      <c r="D36" s="138"/>
      <c r="E36" s="207">
        <f>SUM(E29:E35)</f>
        <v>0</v>
      </c>
      <c r="F36" s="138"/>
      <c r="G36" s="207">
        <f>SUM(G29:G35)</f>
        <v>0</v>
      </c>
      <c r="H36" s="138"/>
      <c r="I36" s="207">
        <f>SUM(I29:I35)</f>
        <v>0</v>
      </c>
      <c r="J36" s="138"/>
      <c r="K36" s="207">
        <f>SUM(K29:K35)</f>
        <v>0</v>
      </c>
      <c r="L36" s="138"/>
      <c r="M36" s="207">
        <f>SUM(M29:M35)</f>
        <v>0</v>
      </c>
      <c r="N36" s="138"/>
      <c r="O36" s="207">
        <f>SUM(O29:O35)</f>
        <v>0</v>
      </c>
      <c r="P36" s="138"/>
      <c r="Q36" s="207">
        <f>SUM(Q29:Q35)</f>
        <v>0</v>
      </c>
      <c r="R36" s="138"/>
      <c r="S36" s="207">
        <f>SUM(S29:S35)</f>
        <v>0</v>
      </c>
      <c r="T36" s="138"/>
      <c r="U36" s="210"/>
      <c r="V36" s="137"/>
      <c r="W36" s="137"/>
      <c r="X36" s="137"/>
      <c r="Y36" s="138"/>
      <c r="Z36" s="211"/>
      <c r="AA36" s="137"/>
      <c r="AB36" s="137"/>
      <c r="AC36" s="137"/>
      <c r="AD36" s="137"/>
      <c r="AE36" s="138"/>
    </row>
    <row r="37" spans="1:31" ht="20.25" customHeight="1">
      <c r="A37" s="92"/>
      <c r="B37" s="92"/>
      <c r="C37" s="92"/>
      <c r="D37" s="92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7"/>
      <c r="V37" s="107"/>
      <c r="W37" s="107"/>
      <c r="X37" s="107"/>
      <c r="Y37" s="107"/>
      <c r="Z37" s="108"/>
      <c r="AA37" s="108"/>
      <c r="AB37" s="108"/>
      <c r="AC37" s="108"/>
      <c r="AD37" s="108"/>
      <c r="AE37" s="108"/>
    </row>
    <row r="38" spans="1:31" ht="20.25" customHeight="1">
      <c r="A38" s="92"/>
      <c r="B38" s="92"/>
      <c r="C38" s="92"/>
      <c r="D38" s="92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7"/>
      <c r="V38" s="107"/>
      <c r="W38" s="107"/>
      <c r="X38" s="107"/>
      <c r="Y38" s="107"/>
      <c r="Z38" s="108"/>
      <c r="AA38" s="108"/>
      <c r="AB38" s="108"/>
      <c r="AC38" s="108"/>
      <c r="AD38" s="108"/>
      <c r="AE38" s="108"/>
    </row>
    <row r="39" spans="1:31" ht="20.25" customHeight="1">
      <c r="A39" s="92"/>
      <c r="B39" s="92"/>
      <c r="C39" s="92"/>
      <c r="D39" s="92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7"/>
      <c r="V39" s="107"/>
      <c r="W39" s="107"/>
      <c r="X39" s="107"/>
      <c r="Y39" s="107"/>
      <c r="Z39" s="108"/>
      <c r="AA39" s="108"/>
      <c r="AB39" s="108"/>
      <c r="AC39" s="108"/>
      <c r="AD39" s="108"/>
      <c r="AE39" s="108"/>
    </row>
    <row r="40" spans="1:31" ht="20.25" customHeight="1">
      <c r="A40" s="92"/>
      <c r="B40" s="92"/>
      <c r="C40" s="92"/>
      <c r="D40" s="92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7"/>
      <c r="V40" s="107"/>
      <c r="W40" s="107"/>
      <c r="X40" s="107"/>
      <c r="Y40" s="107"/>
      <c r="Z40" s="108"/>
      <c r="AA40" s="108"/>
      <c r="AB40" s="108"/>
      <c r="AC40" s="108"/>
      <c r="AD40" s="108"/>
      <c r="AE40" s="108"/>
    </row>
    <row r="41" spans="1:31" ht="36" customHeight="1">
      <c r="A41" s="194" t="s">
        <v>158</v>
      </c>
      <c r="B41" s="141"/>
      <c r="C41" s="141"/>
      <c r="D41" s="141"/>
      <c r="E41" s="141"/>
      <c r="F41" s="141"/>
      <c r="G41" s="80"/>
      <c r="H41" s="80"/>
      <c r="I41" s="80"/>
      <c r="J41" s="80"/>
      <c r="K41" s="80"/>
      <c r="L41" s="208" t="s">
        <v>443</v>
      </c>
      <c r="M41" s="141"/>
      <c r="N41" s="141"/>
      <c r="O41" s="141"/>
      <c r="P41" s="141"/>
      <c r="Q41" s="141"/>
      <c r="R41" s="109"/>
      <c r="S41" s="109"/>
      <c r="T41" s="109"/>
      <c r="U41" s="80"/>
      <c r="V41" s="80"/>
      <c r="W41" s="80"/>
      <c r="X41" s="80"/>
      <c r="Y41" s="80"/>
      <c r="Z41" s="80"/>
      <c r="AA41" s="185" t="s">
        <v>160</v>
      </c>
      <c r="AB41" s="186"/>
      <c r="AC41" s="186"/>
      <c r="AD41" s="116"/>
      <c r="AE41" s="116"/>
    </row>
    <row r="42" spans="1:31" ht="18.75" customHeight="1">
      <c r="A42" s="209" t="s">
        <v>161</v>
      </c>
      <c r="B42" s="141"/>
      <c r="C42" s="141"/>
      <c r="D42" s="141"/>
      <c r="E42" s="80"/>
      <c r="F42" s="80"/>
      <c r="G42" s="80"/>
      <c r="H42" s="80"/>
      <c r="I42" s="80"/>
      <c r="J42" s="80"/>
      <c r="K42" s="80"/>
      <c r="L42" s="147" t="s">
        <v>444</v>
      </c>
      <c r="M42" s="141"/>
      <c r="N42" s="141"/>
      <c r="O42" s="141"/>
      <c r="P42" s="141"/>
      <c r="Q42" s="141"/>
      <c r="R42" s="60"/>
      <c r="S42" s="60"/>
      <c r="T42" s="60"/>
      <c r="U42" s="80"/>
      <c r="V42" s="80"/>
      <c r="W42" s="80"/>
      <c r="X42" s="80"/>
      <c r="Y42" s="80"/>
      <c r="Z42" s="80"/>
      <c r="AA42" s="148"/>
      <c r="AB42" s="141"/>
      <c r="AC42" s="141"/>
      <c r="AD42" s="116"/>
      <c r="AE42" s="116"/>
    </row>
    <row r="43" spans="1:31" ht="12.75" customHeight="1">
      <c r="A43" s="116"/>
      <c r="B43" s="116"/>
      <c r="C43" s="116"/>
      <c r="D43" s="116"/>
      <c r="E43" s="116"/>
      <c r="F43" s="116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116"/>
      <c r="X43" s="116"/>
      <c r="Y43" s="116"/>
      <c r="Z43" s="116"/>
      <c r="AA43" s="116"/>
      <c r="AB43" s="116"/>
      <c r="AC43" s="116"/>
      <c r="AD43" s="116"/>
      <c r="AE43" s="116"/>
    </row>
    <row r="44" spans="1:31" ht="12.75" customHeight="1">
      <c r="A44" s="116"/>
      <c r="B44" s="116"/>
      <c r="C44" s="116"/>
      <c r="D44" s="116"/>
      <c r="E44" s="116"/>
      <c r="F44" s="116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116"/>
      <c r="X44" s="116"/>
      <c r="Y44" s="116"/>
      <c r="Z44" s="116"/>
      <c r="AA44" s="116"/>
      <c r="AB44" s="116"/>
      <c r="AC44" s="116"/>
      <c r="AD44" s="116"/>
      <c r="AE44" s="116"/>
    </row>
    <row r="45" spans="1:31" ht="12.75" customHeight="1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</row>
    <row r="46" spans="1:31" ht="12.75" customHeight="1">
      <c r="A46" s="116"/>
      <c r="B46" s="116"/>
      <c r="C46" s="116"/>
      <c r="D46" s="116"/>
      <c r="E46" s="116"/>
      <c r="F46" s="116"/>
      <c r="G46" s="116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</row>
    <row r="47" spans="1:31" ht="12.75" customHeight="1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</row>
    <row r="48" spans="1:31" ht="12.75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49">
    <mergeCell ref="A41:F41"/>
    <mergeCell ref="L41:Q41"/>
    <mergeCell ref="AA41:AC41"/>
    <mergeCell ref="A42:D42"/>
    <mergeCell ref="L42:Q42"/>
    <mergeCell ref="AA42:AC42"/>
    <mergeCell ref="Q34:R34"/>
    <mergeCell ref="S34:T34"/>
    <mergeCell ref="U34:Y34"/>
    <mergeCell ref="Z34:AE34"/>
    <mergeCell ref="C34:D34"/>
    <mergeCell ref="E34:F34"/>
    <mergeCell ref="G34:H34"/>
    <mergeCell ref="I34:J34"/>
    <mergeCell ref="K34:L34"/>
    <mergeCell ref="M34:N34"/>
    <mergeCell ref="O34:P34"/>
    <mergeCell ref="Q36:R36"/>
    <mergeCell ref="S36:T36"/>
    <mergeCell ref="U36:Y36"/>
    <mergeCell ref="Z36:AE36"/>
    <mergeCell ref="A36:D36"/>
    <mergeCell ref="E36:F36"/>
    <mergeCell ref="G36:H36"/>
    <mergeCell ref="Q33:R33"/>
    <mergeCell ref="S33:T33"/>
    <mergeCell ref="U33:Y33"/>
    <mergeCell ref="Z33:AE33"/>
    <mergeCell ref="C33:D33"/>
    <mergeCell ref="E33:F33"/>
    <mergeCell ref="G33:H33"/>
    <mergeCell ref="I33:J33"/>
    <mergeCell ref="K33:L33"/>
    <mergeCell ref="M33:N33"/>
    <mergeCell ref="O33:P33"/>
    <mergeCell ref="Q32:R32"/>
    <mergeCell ref="S32:T32"/>
    <mergeCell ref="U32:Y32"/>
    <mergeCell ref="Z32:AE32"/>
    <mergeCell ref="C32:D32"/>
    <mergeCell ref="E32:F32"/>
    <mergeCell ref="G32:H32"/>
    <mergeCell ref="I32:J32"/>
    <mergeCell ref="K32:L32"/>
    <mergeCell ref="M32:N32"/>
    <mergeCell ref="O32:P32"/>
    <mergeCell ref="I36:J36"/>
    <mergeCell ref="K36:L36"/>
    <mergeCell ref="M36:N36"/>
    <mergeCell ref="O36:P36"/>
    <mergeCell ref="Q35:R35"/>
    <mergeCell ref="S35:T35"/>
    <mergeCell ref="U35:Y35"/>
    <mergeCell ref="Z35:AE35"/>
    <mergeCell ref="C35:D35"/>
    <mergeCell ref="E35:F35"/>
    <mergeCell ref="G35:H35"/>
    <mergeCell ref="I35:J35"/>
    <mergeCell ref="K35:L35"/>
    <mergeCell ref="M35:N35"/>
    <mergeCell ref="O35:P35"/>
    <mergeCell ref="Q31:R31"/>
    <mergeCell ref="S31:T31"/>
    <mergeCell ref="U31:Y31"/>
    <mergeCell ref="Z31:AE31"/>
    <mergeCell ref="C31:D31"/>
    <mergeCell ref="E31:F31"/>
    <mergeCell ref="G31:H31"/>
    <mergeCell ref="I31:J31"/>
    <mergeCell ref="K31:L31"/>
    <mergeCell ref="M31:N31"/>
    <mergeCell ref="O31:P31"/>
    <mergeCell ref="Q30:R30"/>
    <mergeCell ref="S30:T30"/>
    <mergeCell ref="U30:Y30"/>
    <mergeCell ref="Z30:AE30"/>
    <mergeCell ref="C30:D30"/>
    <mergeCell ref="E30:F30"/>
    <mergeCell ref="G30:H30"/>
    <mergeCell ref="I30:J30"/>
    <mergeCell ref="K30:L30"/>
    <mergeCell ref="M30:N30"/>
    <mergeCell ref="O30:P30"/>
    <mergeCell ref="Q29:R29"/>
    <mergeCell ref="S29:T29"/>
    <mergeCell ref="U29:Y29"/>
    <mergeCell ref="Z29:AE29"/>
    <mergeCell ref="C29:D29"/>
    <mergeCell ref="E29:F29"/>
    <mergeCell ref="G29:H29"/>
    <mergeCell ref="I29:J29"/>
    <mergeCell ref="K29:L29"/>
    <mergeCell ref="M29:N29"/>
    <mergeCell ref="O29:P29"/>
    <mergeCell ref="U28:Y28"/>
    <mergeCell ref="Z28:AE28"/>
    <mergeCell ref="B25:B27"/>
    <mergeCell ref="C25:D27"/>
    <mergeCell ref="C28:D28"/>
    <mergeCell ref="E28:F28"/>
    <mergeCell ref="G28:H28"/>
    <mergeCell ref="I28:J28"/>
    <mergeCell ref="K28:L28"/>
    <mergeCell ref="U25:Y27"/>
    <mergeCell ref="Z25:AE27"/>
    <mergeCell ref="Q27:R27"/>
    <mergeCell ref="S27:T27"/>
    <mergeCell ref="B9:F9"/>
    <mergeCell ref="B10:F10"/>
    <mergeCell ref="B11:F11"/>
    <mergeCell ref="B12:F12"/>
    <mergeCell ref="B13:F13"/>
    <mergeCell ref="M28:N28"/>
    <mergeCell ref="O28:P28"/>
    <mergeCell ref="Q28:R28"/>
    <mergeCell ref="S28:T28"/>
    <mergeCell ref="B14:F14"/>
    <mergeCell ref="B15:F15"/>
    <mergeCell ref="A16:F16"/>
    <mergeCell ref="A17:F17"/>
    <mergeCell ref="A22:AE22"/>
    <mergeCell ref="AD24:AE24"/>
    <mergeCell ref="A25:A27"/>
    <mergeCell ref="E25:F27"/>
    <mergeCell ref="G25:H27"/>
    <mergeCell ref="I25:J27"/>
    <mergeCell ref="K25:T25"/>
    <mergeCell ref="K26:L27"/>
    <mergeCell ref="M26:N27"/>
    <mergeCell ref="O26:T26"/>
    <mergeCell ref="O27:P27"/>
    <mergeCell ref="H7:K7"/>
    <mergeCell ref="L7:L8"/>
    <mergeCell ref="M7:P7"/>
    <mergeCell ref="Q7:Q8"/>
    <mergeCell ref="R7:U7"/>
    <mergeCell ref="V7:V8"/>
    <mergeCell ref="W7:Z7"/>
    <mergeCell ref="AA7:AA8"/>
    <mergeCell ref="A3:AE3"/>
    <mergeCell ref="A6:A8"/>
    <mergeCell ref="G6:K6"/>
    <mergeCell ref="L6:P6"/>
    <mergeCell ref="Q6:U6"/>
    <mergeCell ref="V6:Z6"/>
    <mergeCell ref="AA6:AE6"/>
    <mergeCell ref="AB7:AE7"/>
    <mergeCell ref="B6:F8"/>
    <mergeCell ref="G7:G8"/>
  </mergeCells>
  <pageMargins left="1.1811023622047245" right="0.31496062992125984" top="0.78740157480314965" bottom="0.74803149606299213" header="0" footer="0"/>
  <pageSetup paperSize="9" scale="3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dcterms:created xsi:type="dcterms:W3CDTF">2003-03-13T16:00:22Z</dcterms:created>
  <dcterms:modified xsi:type="dcterms:W3CDTF">2026-07-13T10:31:43Z</dcterms:modified>
  <cp:category/>
  <cp:contentStatus/>
</cp:coreProperties>
</file>